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5.xml" ContentType="application/vnd.openxmlformats-officedocument.spreadsheetml.worksheet+xml"/>
  <Override PartName="/xl/chartsheets/sheet3.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pivotTables/pivotTable2.xml" ContentType="application/vnd.openxmlformats-officedocument.spreadsheetml.pivotTab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pivotTables/pivotTable3.xml" ContentType="application/vnd.openxmlformats-officedocument.spreadsheetml.pivot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mc:AlternateContent xmlns:mc="http://schemas.openxmlformats.org/markup-compatibility/2006">
    <mc:Choice Requires="x15">
      <x15ac:absPath xmlns:x15ac="http://schemas.microsoft.com/office/spreadsheetml/2010/11/ac" url="https://enjoypresenting-my.sharepoint.com/personal/alan_therebelschool_com/Documents/Documents/01 Rebel Finance School/Templates/Uploaded to wordpress - keep file name same for future versions so link stays same/"/>
    </mc:Choice>
  </mc:AlternateContent>
  <xr:revisionPtr revIDLastSave="3" documentId="8_{1561A4DF-2583-4131-99EB-522A4E7AD822}" xr6:coauthVersionLast="47" xr6:coauthVersionMax="47" xr10:uidLastSave="{F25F70AC-AB75-4D5E-AB36-83F41FF22239}"/>
  <bookViews>
    <workbookView xWindow="-110" yWindow="-110" windowWidth="25180" windowHeight="16140" tabRatio="882" xr2:uid="{6FB84BB8-1FE2-42B1-B1F0-091A1A9F4789}"/>
  </bookViews>
  <sheets>
    <sheet name="Start here" sheetId="10" r:id="rId1"/>
    <sheet name="Step 1. Categories" sheetId="2" r:id="rId2"/>
    <sheet name="Steps 2-5. Transactions" sheetId="3" r:id="rId3"/>
    <sheet name="Step 6. Dashboard" sheetId="4" r:id="rId4"/>
    <sheet name="Step 6. Spending chart" sheetId="12" r:id="rId5"/>
    <sheet name="Chart. Spending over time" sheetId="31" r:id="rId6"/>
    <sheet name="Table. Spending over time" sheetId="29" state="hidden" r:id="rId7"/>
    <sheet name="Chart. Spending split over time" sheetId="30" r:id="rId8"/>
    <sheet name="Table. Spending split over time" sheetId="27" state="hidden" r:id="rId9"/>
    <sheet name="Checks" sheetId="32" r:id="rId10"/>
    <sheet name="CSV examples" sheetId="9" r:id="rId11"/>
  </sheets>
  <definedNames>
    <definedName name="Categories" localSheetId="6">tCategories[Category]</definedName>
    <definedName name="Categories">tCategories[Category]</definedName>
    <definedName name="Slicer_Month">#N/A</definedName>
    <definedName name="Slicer_Year">#N/A</definedName>
  </definedNames>
  <calcPr calcId="191028"/>
  <pivotCaches>
    <pivotCache cacheId="6" r:id="rId12"/>
  </pivotCaches>
  <extLst>
    <ext xmlns:x14="http://schemas.microsoft.com/office/spreadsheetml/2009/9/main" uri="{BBE1A952-AA13-448e-AADC-164F8A28A991}">
      <x14:slicerCaches>
        <x14:slicerCache r:id="rId13"/>
        <x14:slicerCache r:id="rId1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32" l="1" a="1"/>
  <c r="B2" i="32"/>
  <c r="D9" i="32" a="1"/>
  <c r="D9" i="32"/>
  <c r="B3" i="32"/>
  <c r="H13" i="3"/>
  <c r="G13" i="3"/>
  <c r="H12" i="3"/>
  <c r="G12" i="3"/>
  <c r="H11" i="3"/>
  <c r="G11" i="3"/>
  <c r="D84" i="10"/>
  <c r="C84" i="10"/>
  <c r="B5" i="32" l="1" a="1"/>
  <c r="B5" i="32" s="1"/>
  <c r="B4" i="32" a="1"/>
  <c r="B4" i="32" s="1"/>
  <c r="C5" i="32" l="1"/>
  <c r="D5" i="32" s="1"/>
  <c r="C4" i="32"/>
  <c r="D4" i="32" s="1"/>
  <c r="C2" i="32"/>
  <c r="C3" i="32"/>
  <c r="D3" i="3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<sst xmlns="http://schemas.openxmlformats.org/spreadsheetml/2006/main" count="556" uniqueCount="384">
  <si>
    <r>
      <t xml:space="preserve">Welcome to the </t>
    </r>
    <r>
      <rPr>
        <b/>
        <sz val="28"/>
        <color rgb="FF000000"/>
        <rFont val="Poppins"/>
      </rPr>
      <t>Spending tracker template</t>
    </r>
  </si>
  <si>
    <t>Please read this introduction for guidance on how to use the template</t>
  </si>
  <si>
    <t>We have also made a video and FAQ on how to use the template here:</t>
  </si>
  <si>
    <t>https://rebeldonegans.com/finance/take-control/spending-tracker-template</t>
  </si>
  <si>
    <t>Overwhelmed by spreadsheets?</t>
  </si>
  <si>
    <t>Help is at hand! Katie made a course just for you.</t>
  </si>
  <si>
    <t>https://rebeldonegans.com/finance/excel-for-beginners/</t>
  </si>
  <si>
    <t>Why are we doing this?</t>
  </si>
  <si>
    <t>What gets measured gets improved. What we mean by that is just the act of looking at your spending ("measuring" it) will mean that you will find ways to improve/reduce it.</t>
  </si>
  <si>
    <t>That's the purpose of this spending tracker template - to help you to track your spending, to measure it and to make small improvements that over time will revolutionise your money and your world!</t>
  </si>
  <si>
    <t>Maybe this has been your approach to money. Maybe it hasn't but you're ready to take a closer look at what's going on. We are here to help with this template!</t>
  </si>
  <si>
    <t>Step 1: Category customisation</t>
  </si>
  <si>
    <t>In tab "Categories" we have prepopulated the categories that we (the Donegans) use when we review our spending.</t>
  </si>
  <si>
    <t>You are welcome to customise and add your own to the list or expand.</t>
  </si>
  <si>
    <t>We've given you some guidance as to what we mean by each category in the "What goes in this category". You're welcome to tweak this based on how you want to do it</t>
  </si>
  <si>
    <t>As we have tracked our spending over the years we have found that if you have too many categories the data becomes too granular and its harder to see the insights from looking at the data over time.</t>
  </si>
  <si>
    <t>We recommend sticking to 9 or 10 categories at the most.</t>
  </si>
  <si>
    <t>The reason for having the categories in this tab is that when it comes to categorising your spending in a later step, the spreadsheet will only let you use the categories that you have decided on in the "Categories" tab.</t>
  </si>
  <si>
    <t>That means that if you want to change the categories you need to come back to the Categories tab and do it there!</t>
  </si>
  <si>
    <t>If you add any categories, you might want to reorder your list which you can do by clicking the two arrows symbol in the top right corner of the Category column.</t>
  </si>
  <si>
    <t>A little window will pop up, click "Ascending" or "Sort A to Z" in the sort section at the top and they should now be in alphabetical order.</t>
  </si>
  <si>
    <t>Step 2: Import your data</t>
  </si>
  <si>
    <t xml:space="preserve">Now that you have set up your categories it is time to import your spending data.  Exciting! </t>
  </si>
  <si>
    <t>Your data goes in the "Transactions" tab of this spreadsheet.</t>
  </si>
  <si>
    <t>All you have to do at this stage is populate columns "Date", "Description" and "Amount". Don't worry about Category and Account for now.</t>
  </si>
  <si>
    <t>This is the hardest part of this process. If you're not used to spreadsheets just take a breath and read through these step by step instructions…</t>
  </si>
  <si>
    <t>There is some dummy data in the Transactions tab for you to see how the data needs to go in. Delete this once you're ready to put your data in!</t>
  </si>
  <si>
    <t>Get your CSV files and copy in the data</t>
  </si>
  <si>
    <t>Unfortunately every single bank out there has a different format for your data downloads with different columns and fields</t>
  </si>
  <si>
    <t>This makes it almost impossible for us to automate your import process so this part is going to be a little bit more manual</t>
  </si>
  <si>
    <t>You need to log into each of the accounts/cards where you spend money and download your data.</t>
  </si>
  <si>
    <t>If it asks you what file format you want the data in, select csv.</t>
  </si>
  <si>
    <t>The data will come in a variety of layouts with different column and field order.</t>
  </si>
  <si>
    <t>See the "CSV examples" tab in this spreadsheet for examples of how the data will show up (UK only at this point! Maybe we will expand to more countries soon!)</t>
  </si>
  <si>
    <t>Open each of the CSV files you have downloaded (in Excel or your favourite spreadsheet of choice!)</t>
  </si>
  <si>
    <t>For the date, description and amout columns in the "Transactions" tab you will need to manually copy and paste the data in from your CSV file</t>
  </si>
  <si>
    <t xml:space="preserve">This will be a manual copy and paste job of bringing in your data. </t>
  </si>
  <si>
    <t>So for example, find the date column in your CSV file and copy the data into the date column in the "Transactions" tab</t>
  </si>
  <si>
    <t>Here's an example…</t>
  </si>
  <si>
    <t>Say you have 5 accounts/debit cards/credit cards where you spend money…</t>
  </si>
  <si>
    <t>Log in to each of those 5 accounts and download the CSV file for the timeframe you're interested in</t>
  </si>
  <si>
    <t>Now you'll have 5 CSV files</t>
  </si>
  <si>
    <t>Open the first CSV file</t>
  </si>
  <si>
    <t>Find the date column in your CSV file and copy the dates from the CSV file into the date column in the "Transactions" tab</t>
  </si>
  <si>
    <t>Do the same for the description and the amount</t>
  </si>
  <si>
    <t>Pro tip: if you paste as values it'll make sure the data automatically comes into this spreadsheet in the correct format (press CTRL and SHIFT and V)</t>
  </si>
  <si>
    <t>Repeat for the other 4 CSV files</t>
  </si>
  <si>
    <t>If you want to know which of your various account this spending relates to, it's a good idea to populate the "Accounts" column as you import each of your CSV files</t>
  </si>
  <si>
    <t xml:space="preserve">Do this now whilst you can see which account it relates to as you add it to the Transactions tab. </t>
  </si>
  <si>
    <t>Just type in "Barclaycard" or "Current account" or whatever it is into the "Accounts" column</t>
  </si>
  <si>
    <t>Getting the dates right</t>
  </si>
  <si>
    <t>When you put the data in the transaction table, make sure the spreadsheet recognises the date as a date! You can check this by selecting the date column and checking that it says Date as the Number format.</t>
  </si>
  <si>
    <t>It's important that you have the dates in spreadsheet in the same locale as you use, if you enter 01/12/2024 thinking you're entering 12th January 2024 but Excel thinks it's the 1st December the data will be assigned to the wrong month.</t>
  </si>
  <si>
    <t>The same would apply for the imports from the banks, with some being assigned to the wrong month and for some dates this could cause errors.</t>
  </si>
  <si>
    <t>The easiest way to check your locale is to look what format the date (31st January 2024) in the cell below is in, you can double check by right clicking on the date and go to "Format cells", or select the cell and pressing "Ctrl-1" on Windows or "Cmd-1" on Mac.</t>
  </si>
  <si>
    <t>If the "Tasty food" date (of the 1st May 2024) in the transaction data is showing in a way you think it means the 5th January, you probably need to change the way the dates are displayed by selecting column B and right clicking and go to "Format cells"</t>
  </si>
  <si>
    <t>You can then select your locale in the drop down and pick the date format from the list that suits you best, e.g. matching the format you paste in from your bank</t>
  </si>
  <si>
    <t>Step 3: Remove non-spending</t>
  </si>
  <si>
    <t>Now comes the fun part! Cleaning your data.</t>
  </si>
  <si>
    <t>You need to remove any transactions that don't relate to spending…</t>
  </si>
  <si>
    <t>Things like moving money between accounts, income received, credit card payments or anything that's towards building your wealth (emergency fund contributions or investing).</t>
  </si>
  <si>
    <t xml:space="preserve">You need to choose how you're going to allow for saving for future spending. E.g. when you're putting money aside in a separate account or jar for a holiday or saving for a new car. </t>
  </si>
  <si>
    <t>This is still spending so you either need to allow for it when you put it aside or when you eventually come to spend it.</t>
  </si>
  <si>
    <t>It's up to you how you allow for it. Just be consistent.</t>
  </si>
  <si>
    <t>Keep any refunds you get for items you've purchased and make sure you put them in the same category as the original purchase (see step 4).</t>
  </si>
  <si>
    <t>Is spending positive or negative?!</t>
  </si>
  <si>
    <r>
      <t xml:space="preserve">You will find that </t>
    </r>
    <r>
      <rPr>
        <b/>
        <sz val="11"/>
        <color theme="1"/>
        <rFont val="Poppins"/>
        <scheme val="minor"/>
      </rPr>
      <t>sometimes</t>
    </r>
    <r>
      <rPr>
        <sz val="11"/>
        <color theme="1"/>
        <rFont val="Poppins"/>
        <family val="2"/>
        <scheme val="minor"/>
      </rPr>
      <t xml:space="preserve"> in the downloads/CSV files the spending is shown as a minus/negative number (shown by the - symbol in front of the number)</t>
    </r>
  </si>
  <si>
    <t>Annoyingly, different providers do it differently</t>
  </si>
  <si>
    <t>We usually delete all the minus signs to show the spending as a positive number</t>
  </si>
  <si>
    <t>You can do this manually (beginner level) by deleting each minus symbol or</t>
  </si>
  <si>
    <t>by adding a column and doing a =Cell * -1 formula and then copy and paste as values into the original column (advanced level)</t>
  </si>
  <si>
    <t>Whatever you decide to do (showing spending as positive or negative) just keep it consistent!</t>
  </si>
  <si>
    <t>One thing to watch out for is to make sure that any refunds are the opposite (if spending is positive, refunds are negative. If spending is negative, refunds are positive)</t>
  </si>
  <si>
    <t>Step 4: Categorise your spending (optional but fun!)</t>
  </si>
  <si>
    <t>We've marked this as optional because the very first step when it comes to looking at your spending is to know the overall amount</t>
  </si>
  <si>
    <r>
      <t xml:space="preserve">Once you know the amount the fun part is to dig into the data and to understand not only how much money is going out but </t>
    </r>
    <r>
      <rPr>
        <b/>
        <sz val="11"/>
        <color theme="1"/>
        <rFont val="Poppins"/>
        <scheme val="minor"/>
      </rPr>
      <t>where</t>
    </r>
    <r>
      <rPr>
        <sz val="11"/>
        <color theme="1"/>
        <rFont val="Poppins"/>
        <scheme val="minor"/>
      </rPr>
      <t xml:space="preserve"> it's going</t>
    </r>
  </si>
  <si>
    <t>So, to categorise your spending…</t>
  </si>
  <si>
    <t>Go through each of the lines in the Transactions tab.</t>
  </si>
  <si>
    <t>Choose a category from the dropdown list for each of the transactions remaining in your list (after removing non-spending in Step 3).</t>
  </si>
  <si>
    <t>You might find as you go that you want to tweak your categories. That's ok this is not a one and done process!</t>
  </si>
  <si>
    <t>To do this you'll need to go back to the Categories tab and rename/add/delete. Remember keep to a maximum of 9-10 categories.</t>
  </si>
  <si>
    <t>Handily, some banks allow you to categorise your spending in their app and when you download the data it will include the category you've assigned it so you have it already. YAY!</t>
  </si>
  <si>
    <t>Step 5: What about cash spending?</t>
  </si>
  <si>
    <t>If you buy things with cash you need a way of capturing this spending too!</t>
  </si>
  <si>
    <t>There are a few ways you can do this…</t>
  </si>
  <si>
    <t>1. Keep a note of your cash spending with pen and paper/on your phone in a notes tab and then add into this spreadsheet.</t>
  </si>
  <si>
    <t>2. Use something like Jotform to capture the spending and then import this data as one of your accounts in step 2.</t>
  </si>
  <si>
    <t>Unsure how to use Jotform? See the guide on our website…</t>
  </si>
  <si>
    <t>https://rebeldonegans.com/finance/take-control/spending-tracker-template/</t>
  </si>
  <si>
    <t>Note: You can put the account as "Cash" if you wish to capture which account this spending relates to.</t>
  </si>
  <si>
    <t>Step 6: Play with the dashboard and visualise your results</t>
  </si>
  <si>
    <t>Now you have all your data in, here comes the exciting bit.</t>
  </si>
  <si>
    <t>Katie learnt that 70% of any data project is cleaning and preparing the data. You've done the grunt work!</t>
  </si>
  <si>
    <t>Now let's look at your spending and understand where your money's going which was the whole point of doing this!</t>
  </si>
  <si>
    <t>Go to the Dashboard tab of this spreadsheet.</t>
  </si>
  <si>
    <t>Choose which timeframe you want to look at.</t>
  </si>
  <si>
    <t>AND… the most important bit… select the table at the bottom, right click and hit Refresh.</t>
  </si>
  <si>
    <t>If there is a category (blank) in the table it's because you haven't added a category for some transactions in the Transactions tab. Go back and add these to the transactions.</t>
  </si>
  <si>
    <t>You can visualise the spending by category for the timeframe you've selected by looking at the Spending chart tab.</t>
  </si>
  <si>
    <t>Additional charts for your viewing pleasure!</t>
  </si>
  <si>
    <r>
      <t>Interested in how your spending is changing over time? Check out the "</t>
    </r>
    <r>
      <rPr>
        <b/>
        <sz val="11"/>
        <color theme="1"/>
        <rFont val="Poppins"/>
        <scheme val="minor"/>
      </rPr>
      <t>Chart. Spending over time</t>
    </r>
    <r>
      <rPr>
        <sz val="11"/>
        <color theme="1"/>
        <rFont val="Poppins"/>
        <scheme val="minor"/>
      </rPr>
      <t>" tab of this spreadsheet</t>
    </r>
  </si>
  <si>
    <r>
      <t>Interested in how your spending is split between different categories over time? Check out the "</t>
    </r>
    <r>
      <rPr>
        <b/>
        <sz val="11"/>
        <color theme="1"/>
        <rFont val="Poppins"/>
        <scheme val="minor"/>
      </rPr>
      <t>Chart. Spending split over time</t>
    </r>
    <r>
      <rPr>
        <sz val="11"/>
        <color theme="1"/>
        <rFont val="Poppins"/>
        <scheme val="minor"/>
      </rPr>
      <t>" tab of this spreadsheet</t>
    </r>
  </si>
  <si>
    <t>Step 7: So what?!</t>
  </si>
  <si>
    <t>The point of doing this is to understand firstly how much you're spending and secondly, where your money is going.</t>
  </si>
  <si>
    <t>Over time you can see the trends of what's happening with your money and you can start to reduce your spending in certain areas.</t>
  </si>
  <si>
    <t>Remember, this is not about deprivation, this is about conscious spending.</t>
  </si>
  <si>
    <t>Your monthly spending is also one of the numbers you need to work out the size of your gap.</t>
  </si>
  <si>
    <t>Plug your numbers into the How Big is your Gap calculator!</t>
  </si>
  <si>
    <t>https://rebeldonegans.com/finance/take-control/how-big-is-your-gap/</t>
  </si>
  <si>
    <t>Problems?</t>
  </si>
  <si>
    <t>If you have problems with the data not updating in the charts (and you've refreshed), have a look at the "Checks" tab, which (hopefully), should help spot what's gone wrong.</t>
  </si>
  <si>
    <t>The most common issues people have is that they've added data to the transactions tab but the table hasn't auto extended, this will show as there being a different number of rows of data than of rows in the table.</t>
  </si>
  <si>
    <t>In order to fix that , click inside the table, which should then activate the "Table" tab in Excel, and then click on the "Resize table" and change the range to include all the data</t>
  </si>
  <si>
    <t>Another common problem is that even if the table has auto sized to match the data, the two calculated columns G and H haven't autofilled with the formula to calculate the year and month.</t>
  </si>
  <si>
    <t>This will be visible in the "Checks" tab with either "Rows with Year Calc" or "Rows with Month Calc" not matching the number of rows of data/in the table</t>
  </si>
  <si>
    <t>To fix this, on the Transactions table, go to the last row where the Year or Month is populated correctly, move your cursor to the bottom right,</t>
  </si>
  <si>
    <t>where it will turn into a little cross, and double click, this should then auto fill the forumla down</t>
  </si>
  <si>
    <t>Choose your spending categories</t>
  </si>
  <si>
    <t xml:space="preserve">Why split by category? It really helps you to understand your spending! </t>
  </si>
  <si>
    <t xml:space="preserve">We've found the sweet spot is about 9 or 10 categories, any more than that and the insights get lost. </t>
  </si>
  <si>
    <t xml:space="preserve">Resist the temptation to add too many categories! RESIST! </t>
  </si>
  <si>
    <t>These are some default categories. Your categories might need tweaking depending on how you live your life!</t>
  </si>
  <si>
    <t>Category</t>
  </si>
  <si>
    <t>What goes in this category</t>
  </si>
  <si>
    <t>Clothing</t>
  </si>
  <si>
    <t>Clothes, shoes etc.</t>
  </si>
  <si>
    <t>Eating Out</t>
  </si>
  <si>
    <t>Eating in a restaurant, takeaways or explicit trips to the supermarket for cheeky naughties</t>
  </si>
  <si>
    <t>Entertainment</t>
  </si>
  <si>
    <t>Cinema, nights out, shows etc.</t>
  </si>
  <si>
    <t>Groceries</t>
  </si>
  <si>
    <t>Food and drink bought in a supermarket</t>
  </si>
  <si>
    <t>Health</t>
  </si>
  <si>
    <t>Gym subscriptions, vitamins, probiotics, doctors, medicine</t>
  </si>
  <si>
    <t>Holidays</t>
  </si>
  <si>
    <t>YAY. Trips abroad including transport to the airport, accommodation and food</t>
  </si>
  <si>
    <t>Housing</t>
  </si>
  <si>
    <t>Rent/mortgage, council tax, utilities, broadband etc.</t>
  </si>
  <si>
    <t>Misc</t>
  </si>
  <si>
    <t>Gifts for friends and family, charitable giving, tech purchases</t>
  </si>
  <si>
    <t>Transport</t>
  </si>
  <si>
    <t>Car, petrol, parking, public transport etc.</t>
  </si>
  <si>
    <t>Transactions</t>
  </si>
  <si>
    <t>Pull in the transactions from your various accounts. Or you can type them in manually if you want! See the "Start here" tab for more help with this!</t>
  </si>
  <si>
    <t xml:space="preserve">Add the data without gaps and check the table with the orange borders includes all your data. </t>
  </si>
  <si>
    <t xml:space="preserve">If not hover over the little dark arrow in the bottom left corner of the last orange border until it turns into a double arrow icon. </t>
  </si>
  <si>
    <t>Drag this down to the bottom right corner of your data and make sure all your data is surrounded by orange borders.</t>
  </si>
  <si>
    <r>
      <t xml:space="preserve">This is just spending so </t>
    </r>
    <r>
      <rPr>
        <b/>
        <sz val="11"/>
        <color theme="1"/>
        <rFont val="Poppins"/>
      </rPr>
      <t>delete anything that relates to income, investing, moving money between accounts etc.</t>
    </r>
  </si>
  <si>
    <t>Calculated</t>
  </si>
  <si>
    <t>Date</t>
  </si>
  <si>
    <t>Description</t>
  </si>
  <si>
    <t>Amount</t>
  </si>
  <si>
    <t>Account</t>
  </si>
  <si>
    <t>Year</t>
  </si>
  <si>
    <t>Month</t>
  </si>
  <si>
    <t>Tasty food</t>
  </si>
  <si>
    <t>Barclaycard</t>
  </si>
  <si>
    <t>Flowers for Rebels</t>
  </si>
  <si>
    <t>Chase</t>
  </si>
  <si>
    <t>Chorizo Lounge</t>
  </si>
  <si>
    <t>Starling</t>
  </si>
  <si>
    <t>asdfasdfasdfasdfasdfasdfasdfa</t>
  </si>
  <si>
    <t>Spending Dashboard</t>
  </si>
  <si>
    <t>This is your super duper spending dashboard where you can see an overview of your spending by category for the account(s) and month(s) you're interetsed in</t>
  </si>
  <si>
    <r>
      <rPr>
        <b/>
        <sz val="22"/>
        <color theme="1"/>
        <rFont val="Poppins"/>
        <scheme val="minor"/>
      </rPr>
      <t>IMPORTANT!</t>
    </r>
    <r>
      <rPr>
        <sz val="22"/>
        <color theme="1"/>
        <rFont val="Poppins"/>
        <scheme val="minor"/>
      </rPr>
      <t xml:space="preserve"> Whenever you add new data to the transactions tab</t>
    </r>
  </si>
  <si>
    <t>you need to refresh this page for the new data and options to show up</t>
  </si>
  <si>
    <r>
      <rPr>
        <b/>
        <sz val="11"/>
        <color theme="1"/>
        <rFont val="Poppins"/>
        <scheme val="minor"/>
      </rPr>
      <t>HOW?!</t>
    </r>
    <r>
      <rPr>
        <sz val="11"/>
        <color theme="1"/>
        <rFont val="Poppins"/>
        <scheme val="minor"/>
      </rPr>
      <t xml:space="preserve"> Click on the table at the bottom of this page (the one that shows you the spending by category) and then right click and press refresh to get your data to magically refresh and appear</t>
    </r>
  </si>
  <si>
    <t xml:space="preserve">OR click on the summary table and press ALT+F5 (Windows) </t>
  </si>
  <si>
    <t>Choose your timeframe</t>
  </si>
  <si>
    <t xml:space="preserve">What year(s) and month(s) are you interested in? </t>
  </si>
  <si>
    <t xml:space="preserve">You can select multiple months or years, make sure the mulitselect button (the icon with the ticks) is highlighted and just hit the buttons. </t>
  </si>
  <si>
    <t>Want to include everything? Hit the clear filter (funnel with the x) in the right corner.</t>
  </si>
  <si>
    <t xml:space="preserve">Orange means it's included grey means excluded. </t>
  </si>
  <si>
    <t xml:space="preserve">If the option isn't showing it's because you have no transactions listed for it in the transactions tab. </t>
  </si>
  <si>
    <t>If the option is light orange there isn't any data for that option within the filtered data.</t>
  </si>
  <si>
    <t>SPENDING</t>
  </si>
  <si>
    <t>Here is your spending for the year(s) and month(s) you selected above</t>
  </si>
  <si>
    <r>
      <rPr>
        <b/>
        <sz val="11"/>
        <color rgb="FF000000"/>
        <rFont val="Poppins"/>
        <scheme val="minor"/>
      </rPr>
      <t xml:space="preserve">REMEMBER! </t>
    </r>
    <r>
      <rPr>
        <sz val="11"/>
        <color rgb="FF000000"/>
        <rFont val="Poppins"/>
        <scheme val="minor"/>
      </rPr>
      <t>Whenever you add new data to the transactions tab you have to refresh the table below for the new data to be included</t>
    </r>
  </si>
  <si>
    <t>You can do this by selecting "Data" menu option and clicking on "Refresh All"</t>
  </si>
  <si>
    <t>Click on the "Spending chart" tab to see the table as a pretty picture!</t>
  </si>
  <si>
    <t>You can also see your spending over time in the "Chart. Spending over time" tab and the split of your spending by category over time in the "Chart. Spending split over time" tab</t>
  </si>
  <si>
    <t>Spending</t>
  </si>
  <si>
    <t>Total spending</t>
  </si>
  <si>
    <t>(All)</t>
  </si>
  <si>
    <t>Row Labels</t>
  </si>
  <si>
    <t>May</t>
  </si>
  <si>
    <t>Grand Total</t>
  </si>
  <si>
    <t>Column Labels</t>
  </si>
  <si>
    <t>What</t>
  </si>
  <si>
    <t>Count</t>
  </si>
  <si>
    <t>Problem</t>
  </si>
  <si>
    <t>Fix</t>
  </si>
  <si>
    <t>Rows of Data</t>
  </si>
  <si>
    <t>Rows in Table</t>
  </si>
  <si>
    <t>Rows with Year Calc</t>
  </si>
  <si>
    <t>Rows with Month Calc</t>
  </si>
  <si>
    <t>American Express</t>
  </si>
  <si>
    <t>Card Member</t>
  </si>
  <si>
    <t>Account #</t>
  </si>
  <si>
    <t>20/05/2024</t>
  </si>
  <si>
    <t>Airbnb</t>
  </si>
  <si>
    <t>Ninja Alan</t>
  </si>
  <si>
    <t>-12345</t>
  </si>
  <si>
    <t>32.88</t>
  </si>
  <si>
    <t>Amazon</t>
  </si>
  <si>
    <t>12.99</t>
  </si>
  <si>
    <t>Halifax credit card</t>
  </si>
  <si>
    <t>Date entered</t>
  </si>
  <si>
    <t>Reference</t>
  </si>
  <si>
    <t>26/05/2024</t>
  </si>
  <si>
    <t>27/05/2024</t>
  </si>
  <si>
    <t>10905756</t>
  </si>
  <si>
    <t>ABCD</t>
  </si>
  <si>
    <t>24.27</t>
  </si>
  <si>
    <t>24/05/2024</t>
  </si>
  <si>
    <t>10234588</t>
  </si>
  <si>
    <t>MULTIPLEX</t>
  </si>
  <si>
    <t>12.83</t>
  </si>
  <si>
    <t>10294751</t>
  </si>
  <si>
    <t>LA FOGATA</t>
  </si>
  <si>
    <t>17.31</t>
  </si>
  <si>
    <t>10883643</t>
  </si>
  <si>
    <t>BRIOCHE</t>
  </si>
  <si>
    <t>15.83</t>
  </si>
  <si>
    <t>23/05/2024</t>
  </si>
  <si>
    <t>10846398</t>
  </si>
  <si>
    <t>LONDON YOGURT</t>
  </si>
  <si>
    <t>6.07</t>
  </si>
  <si>
    <t>21/05/2024</t>
  </si>
  <si>
    <t>22/05/2024</t>
  </si>
  <si>
    <t>10366492</t>
  </si>
  <si>
    <t>4.15</t>
  </si>
  <si>
    <t>17/05/2024</t>
  </si>
  <si>
    <t>10328953</t>
  </si>
  <si>
    <t xml:space="preserve">AIRBNB </t>
  </si>
  <si>
    <t>55.83</t>
  </si>
  <si>
    <t>Monzo</t>
  </si>
  <si>
    <t>Transaction ID</t>
  </si>
  <si>
    <t>Time</t>
  </si>
  <si>
    <t>Type</t>
  </si>
  <si>
    <t>Name</t>
  </si>
  <si>
    <t>Emoji</t>
  </si>
  <si>
    <t>Currency</t>
  </si>
  <si>
    <t>Local amount</t>
  </si>
  <si>
    <t>Local currency</t>
  </si>
  <si>
    <t>Notes and #tags</t>
  </si>
  <si>
    <t>Address</t>
  </si>
  <si>
    <t>Receipt</t>
  </si>
  <si>
    <t>Category split</t>
  </si>
  <si>
    <t>Money Out</t>
  </si>
  <si>
    <t>Money In</t>
  </si>
  <si>
    <t>tx_0000AiZ9r8Wd9sOBOdg6ry</t>
  </si>
  <si>
    <t>02/06/2024</t>
  </si>
  <si>
    <t>12:56:25</t>
  </si>
  <si>
    <t>Faster payment</t>
  </si>
  <si>
    <t>Geoff</t>
  </si>
  <si>
    <t>Transfers</t>
  </si>
  <si>
    <t>50.00</t>
  </si>
  <si>
    <t>GBP</t>
  </si>
  <si>
    <t>MONZO</t>
  </si>
  <si>
    <t>tx_0000AiY5zGF6XPgy2I5Tnb</t>
  </si>
  <si>
    <t>03/06/2024</t>
  </si>
  <si>
    <t>11:44:55</t>
  </si>
  <si>
    <t>Card payment</t>
  </si>
  <si>
    <t>Lidl</t>
  </si>
  <si>
    <t>🥖</t>
  </si>
  <si>
    <t>-1.48</t>
  </si>
  <si>
    <t>Freedom Lane</t>
  </si>
  <si>
    <t xml:space="preserve">LIDL GB </t>
  </si>
  <si>
    <t>tx_0000AiX7zMI3lvA9edk7Tw</t>
  </si>
  <si>
    <t>11:44:56</t>
  </si>
  <si>
    <t>Pot transfer</t>
  </si>
  <si>
    <t>Round Ups Pot</t>
  </si>
  <si>
    <t>Savings</t>
  </si>
  <si>
    <t>-0.52</t>
  </si>
  <si>
    <t>Round up</t>
  </si>
  <si>
    <t>Jotform example</t>
  </si>
  <si>
    <t>https://form.jotform.com/241579321237356</t>
  </si>
  <si>
    <t>Submission Date</t>
  </si>
  <si>
    <t>Test</t>
  </si>
  <si>
    <t>Lloyds CURRENT ACCOUNT</t>
  </si>
  <si>
    <t>Transaction Date</t>
  </si>
  <si>
    <t>Transaction Type</t>
  </si>
  <si>
    <t>Sort Code</t>
  </si>
  <si>
    <t>Account Number</t>
  </si>
  <si>
    <t>Transaction Description</t>
  </si>
  <si>
    <t>Debit Amount</t>
  </si>
  <si>
    <t>Credit Amount</t>
  </si>
  <si>
    <t>Balance</t>
  </si>
  <si>
    <t xml:space="preserve">
</t>
  </si>
  <si>
    <t>XX</t>
  </si>
  <si>
    <t>INTEREST (GROSS)</t>
  </si>
  <si>
    <t>DEB</t>
  </si>
  <si>
    <t>DD</t>
  </si>
  <si>
    <t>ROCKAFELLA</t>
  </si>
  <si>
    <t>31/05/2024</t>
  </si>
  <si>
    <t>VANGUARD ASSET MAN</t>
  </si>
  <si>
    <t>SO</t>
  </si>
  <si>
    <t>MONTHLY SAVER</t>
  </si>
  <si>
    <t>28/05/2024</t>
  </si>
  <si>
    <t>FPI</t>
  </si>
  <si>
    <t>GEOFF</t>
  </si>
  <si>
    <t>14/05/2024</t>
  </si>
  <si>
    <t>ACTIVE SAVINGS CAS</t>
  </si>
  <si>
    <t>Lloyds CREDIT CARD</t>
  </si>
  <si>
    <t>Zettle_*M. MCJAM DRINK  </t>
  </si>
  <si>
    <t>SumUp  *Slush mania     </t>
  </si>
  <si>
    <t>SOUTH GROUP LIMITED  </t>
  </si>
  <si>
    <t>Strawberry Fayre        </t>
  </si>
  <si>
    <t>The Castle              </t>
  </si>
  <si>
    <t>GOOD FOOD AND WINE    </t>
  </si>
  <si>
    <t>19/05/2024</t>
  </si>
  <si>
    <t>Zettle_*Sunny          </t>
  </si>
  <si>
    <t>Tesco</t>
  </si>
  <si>
    <t>Visa</t>
  </si>
  <si>
    <t>The Royal</t>
  </si>
  <si>
    <t>Costco</t>
  </si>
  <si>
    <t>Automotive</t>
  </si>
  <si>
    <t>Trainline.com</t>
  </si>
  <si>
    <t>Travel</t>
  </si>
  <si>
    <t> Mr Trolley, London </t>
  </si>
  <si>
    <t>Business</t>
  </si>
  <si>
    <t>Santander</t>
  </si>
  <si>
    <t>Merchant/Description</t>
  </si>
  <si>
    <t>Debit/Credit</t>
  </si>
  <si>
    <t>MONTHLY ACCOUNT FEE</t>
  </si>
  <si>
    <t>*********** *** ******* * ******* ***</t>
  </si>
  <si>
    <t>-£2.00</t>
  </si>
  <si>
    <t>£2862.69</t>
  </si>
  <si>
    <t>PAYMENTS</t>
  </si>
  <si>
    <t>******** ***** *** ****** ******* ** ****** **** ********* *** ** ***** ***** * ******* **</t>
  </si>
  <si>
    <t>-£413.08</t>
  </si>
  <si>
    <t>£2864.69</t>
  </si>
  <si>
    <t>TRANSFER OUT</t>
  </si>
  <si>
    <t>******* ******** ******* ** ******* ****** ********* ******* ** **</t>
  </si>
  <si>
    <t>-£550.96</t>
  </si>
  <si>
    <t>£3277.77</t>
  </si>
  <si>
    <t>CREDIT IN</t>
  </si>
  <si>
    <t>**** **** ****** *** * ********** **** *********</t>
  </si>
  <si>
    <t>£1287.91</t>
  </si>
  <si>
    <t>£3828.73</t>
  </si>
  <si>
    <t>DIRECT DEBIT PAYMENT TO VANGUARD ASSET MAN REF VG****************, MANDATE NO ****</t>
  </si>
  <si>
    <t>-£200.00</t>
  </si>
  <si>
    <t>£2540.82</t>
  </si>
  <si>
    <t>Counter Party</t>
  </si>
  <si>
    <t>Amount (GBP)</t>
  </si>
  <si>
    <t>Balance (GBP)</t>
  </si>
  <si>
    <t>Spending Category</t>
  </si>
  <si>
    <t>Notes</t>
  </si>
  <si>
    <t>Your-Saving</t>
  </si>
  <si>
    <t>your-saving.com</t>
  </si>
  <si>
    <t>ONLINE PAYMENT</t>
  </si>
  <si>
    <t>BILLS_AND_SERVICES</t>
  </si>
  <si>
    <t>Paypal</t>
  </si>
  <si>
    <t>PAYPAL *MAY MIRACLES</t>
  </si>
  <si>
    <t>EATING_OUT</t>
  </si>
  <si>
    <t>The Kings Head</t>
  </si>
  <si>
    <t>THE KINGS HEAD</t>
  </si>
  <si>
    <t>GOOGLE PAY</t>
  </si>
  <si>
    <t>Summery Lea</t>
  </si>
  <si>
    <t>Weekly budget</t>
  </si>
  <si>
    <t>FASTER PAYMENT</t>
  </si>
  <si>
    <t>PERSONAL_TRANSFERS</t>
  </si>
  <si>
    <t>HSBC</t>
  </si>
  <si>
    <t>05/12/2023</t>
  </si>
  <si>
    <t>PAYMENT - THANK YOU</t>
  </si>
  <si>
    <t>1,109.00</t>
  </si>
  <si>
    <t>09/11/2023</t>
  </si>
  <si>
    <t>POTLUCK TRAVEL          LONDON      GBR</t>
  </si>
  <si>
    <t>-1,109.00</t>
  </si>
  <si>
    <t>29/08/2023</t>
  </si>
  <si>
    <t>79.93</t>
  </si>
  <si>
    <t>17/08/2023</t>
  </si>
  <si>
    <t>ALOHA.COM NOVOTEL LO   London        GBR</t>
  </si>
  <si>
    <t>-79.93</t>
  </si>
  <si>
    <t>VirginMoney</t>
  </si>
  <si>
    <t>30-May-24</t>
  </si>
  <si>
    <t xml:space="preserve"> -33.14</t>
  </si>
  <si>
    <t xml:space="preserve"> 16.86</t>
  </si>
  <si>
    <t xml:space="preserve"> GBP</t>
  </si>
  <si>
    <t>Card Card 55, Bunches</t>
  </si>
  <si>
    <t>29-May-24</t>
  </si>
  <si>
    <t xml:space="preserve"> 50</t>
  </si>
  <si>
    <t>Transfer FPS, John Doe, ACSwitchCB00738950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</si>
</sst>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164" formatCode="dd/mm/yyyy;@"/>
    <numFmt numFmtId="165" formatCode="#,##0.00_ ;\-#,##0.00\ "/>
  </numFmts>
  <fonts count="32">
    <font>
      <sz val="11"/>
      <color theme="1"/>
      <name val="Poppins"/>
      <family val="2"/>
      <scheme val="minor"/>
    </font>
    <font>
      <sz val="11"/>
      <color rgb="FF000000"/>
      <name val="Aptos Narrow"/>
      <family val="2"/>
    </font>
    <font>
      <u/>
      <sz val="11"/>
      <color theme="10"/>
      <name val="Poppins"/>
      <family val="2"/>
      <scheme val="minor"/>
    </font>
    <font>
      <b/>
      <sz val="11"/>
      <color theme="1"/>
      <name val="Poppins"/>
      <family val="2"/>
      <scheme val="minor"/>
    </font>
    <font>
      <b/>
      <sz val="11"/>
      <color rgb="FF000000"/>
      <name val="Aptos Narrow"/>
      <family val="2"/>
    </font>
    <font>
      <b/>
      <sz val="8"/>
      <color rgb="FF000000"/>
      <name val="Helvetica Neue"/>
      <charset val="1"/>
    </font>
    <font>
      <sz val="9"/>
      <color rgb="FF000000"/>
      <name val="Helvetica"/>
      <charset val="1"/>
    </font>
    <font>
      <sz val="8"/>
      <color rgb="FF000000"/>
      <name val="Helvetica Neue"/>
      <charset val="1"/>
    </font>
    <font>
      <sz val="9"/>
      <color theme="1"/>
      <name val="Helvetica"/>
      <charset val="1"/>
    </font>
    <font>
      <sz val="10"/>
      <color theme="1"/>
      <name val="Poppins"/>
    </font>
    <font>
      <sz val="11"/>
      <color theme="1"/>
      <name val="Poppins"/>
    </font>
    <font>
      <b/>
      <sz val="11"/>
      <color theme="1"/>
      <name val="Poppins"/>
    </font>
    <font>
      <sz val="10"/>
      <color theme="1"/>
      <name val="Poppins"/>
      <family val="2"/>
    </font>
    <font>
      <b/>
      <sz val="11"/>
      <color theme="1"/>
      <name val="Poppins"/>
      <scheme val="minor"/>
    </font>
    <font>
      <b/>
      <sz val="22"/>
      <color theme="1"/>
      <name val="Poppins"/>
      <scheme val="minor"/>
    </font>
    <font>
      <sz val="10"/>
      <color theme="5"/>
      <name val="Poppins"/>
    </font>
    <font>
      <sz val="11"/>
      <color theme="1"/>
      <name val="Poppins"/>
      <scheme val="minor"/>
    </font>
    <font>
      <b/>
      <sz val="18"/>
      <color theme="1"/>
      <name val="Poppins"/>
    </font>
    <font>
      <sz val="28"/>
      <color rgb="FF000000"/>
      <name val="Poppins"/>
    </font>
    <font>
      <b/>
      <sz val="28"/>
      <color rgb="FF000000"/>
      <name val="Poppins"/>
    </font>
    <font>
      <sz val="22"/>
      <color rgb="FF000000"/>
      <name val="Poppins"/>
    </font>
    <font>
      <sz val="11"/>
      <color theme="0"/>
      <name val="Poppins"/>
      <family val="2"/>
      <scheme val="minor"/>
    </font>
    <font>
      <u/>
      <sz val="11"/>
      <color theme="1"/>
      <name val="Poppins"/>
      <family val="2"/>
      <scheme val="minor"/>
    </font>
    <font>
      <b/>
      <sz val="24"/>
      <color theme="1"/>
      <name val="Poppins"/>
      <scheme val="minor"/>
    </font>
    <font>
      <sz val="8"/>
      <name val="Poppins"/>
      <family val="2"/>
      <scheme val="minor"/>
    </font>
    <font>
      <sz val="11"/>
      <color theme="1"/>
      <name val="Poppins"/>
      <family val="2"/>
    </font>
    <font>
      <sz val="22"/>
      <color theme="1"/>
      <name val="Poppins"/>
      <scheme val="minor"/>
    </font>
    <font>
      <sz val="11"/>
      <color rgb="FF000000"/>
      <name val="Poppins"/>
      <scheme val="minor"/>
    </font>
    <font>
      <b/>
      <sz val="11"/>
      <color rgb="FF000000"/>
      <name val="Poppins"/>
      <scheme val="minor"/>
    </font>
    <font>
      <sz val="11"/>
      <color rgb="FF000000"/>
      <name val="Poppins"/>
    </font>
    <font>
      <sz val="16"/>
      <color rgb="FF000000"/>
      <name val="Poppins"/>
    </font>
    <font>
      <i/>
      <sz val="11"/>
      <color theme="1"/>
      <name val="Poppins"/>
      <scheme val="minor"/>
    </font>
  </fonts>
  <fills count="6">
    <fill>
      <patternFill patternType="none"/>
    </fill>
    <fill>
      <patternFill patternType="gray125"/>
    </fill>
    <fill>
      <patternFill patternType="solid">
        <fgColor rgb="FFB0B3B2"/>
        <bgColor indexed="64"/>
      </patternFill>
    </fill>
    <fill>
      <patternFill patternType="solid">
        <fgColor rgb="FFD4D4D4"/>
        <bgColor indexed="64"/>
      </patternFill>
    </fill>
    <fill>
      <patternFill patternType="solid">
        <fgColor rgb="FFECA154"/>
        <bgColor indexed="64"/>
      </patternFill>
    </fill>
    <fill>
      <patternFill patternType="solid">
        <fgColor theme="6"/>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67">
    <xf numFmtId="0" fontId="0" fillId="0" borderId="0" xfId="0"/>
    <xf numFmtId="49" fontId="0" fillId="0" borderId="0" xfId="0" applyNumberFormat="1"/>
    <xf numFmtId="49" fontId="3" fillId="0" borderId="0" xfId="0" applyNumberFormat="1" applyFont="1"/>
    <xf numFmtId="49" fontId="2" fillId="0" borderId="0" xfId="1" applyNumberFormat="1"/>
    <xf numFmtId="15" fontId="1" fillId="0" borderId="0" xfId="0" applyNumberFormat="1" applyFont="1"/>
    <xf numFmtId="0" fontId="4" fillId="0" borderId="0" xfId="0" applyFont="1"/>
    <xf numFmtId="0" fontId="5" fillId="2" borderId="1" xfId="0" applyFont="1" applyFill="1" applyBorder="1" applyAlignment="1">
      <alignment wrapText="1"/>
    </xf>
    <xf numFmtId="0" fontId="6" fillId="2" borderId="1" xfId="0" applyFont="1" applyFill="1" applyBorder="1" applyAlignment="1">
      <alignment wrapText="1"/>
    </xf>
    <xf numFmtId="0" fontId="5" fillId="3" borderId="1" xfId="0" applyFont="1" applyFill="1" applyBorder="1" applyAlignment="1">
      <alignment wrapText="1"/>
    </xf>
    <xf numFmtId="0" fontId="6" fillId="0" borderId="1" xfId="0" applyFont="1" applyBorder="1" applyAlignment="1">
      <alignment wrapText="1"/>
    </xf>
    <xf numFmtId="0" fontId="7" fillId="0" borderId="1" xfId="0" applyFont="1" applyBorder="1" applyAlignment="1">
      <alignment wrapText="1"/>
    </xf>
    <xf numFmtId="0" fontId="7" fillId="0" borderId="1" xfId="0" quotePrefix="1" applyFont="1" applyBorder="1" applyAlignment="1">
      <alignment wrapText="1"/>
    </xf>
    <xf numFmtId="14" fontId="5" fillId="3" borderId="1" xfId="0" applyNumberFormat="1" applyFont="1" applyFill="1" applyBorder="1" applyAlignment="1">
      <alignment horizontal="left" wrapText="1"/>
    </xf>
    <xf numFmtId="14" fontId="7" fillId="0" borderId="1" xfId="0" applyNumberFormat="1" applyFont="1" applyBorder="1" applyAlignment="1">
      <alignment wrapText="1"/>
    </xf>
    <xf numFmtId="15" fontId="5" fillId="3" borderId="1" xfId="0" applyNumberFormat="1" applyFont="1" applyFill="1" applyBorder="1"/>
    <xf numFmtId="0" fontId="7" fillId="0" borderId="1" xfId="0" applyFont="1" applyBorder="1"/>
    <xf numFmtId="0" fontId="8" fillId="0" borderId="1" xfId="0" applyFont="1" applyBorder="1" applyAlignment="1">
      <alignment wrapText="1"/>
    </xf>
    <xf numFmtId="0" fontId="5" fillId="2" borderId="1" xfId="0" applyFont="1" applyFill="1" applyBorder="1"/>
    <xf numFmtId="0" fontId="8" fillId="2" borderId="1" xfId="0" applyFont="1" applyFill="1" applyBorder="1" applyAlignment="1">
      <alignment wrapText="1"/>
    </xf>
    <xf numFmtId="14" fontId="5" fillId="3" borderId="1" xfId="0" applyNumberFormat="1" applyFont="1" applyFill="1" applyBorder="1"/>
    <xf numFmtId="0" fontId="7" fillId="0" borderId="1" xfId="0" quotePrefix="1" applyFont="1" applyBorder="1"/>
    <xf numFmtId="0" fontId="2" fillId="0" borderId="1" xfId="1" applyBorder="1"/>
    <xf numFmtId="0" fontId="9" fillId="0" borderId="0" xfId="0" applyFont="1"/>
    <xf numFmtId="0" fontId="10" fillId="0" borderId="0" xfId="0" applyFont="1"/>
    <xf numFmtId="0" fontId="11" fillId="0" borderId="0" xfId="0" applyFont="1"/>
    <xf numFmtId="0" fontId="9" fillId="4" borderId="0" xfId="0" applyFont="1" applyFill="1"/>
    <xf numFmtId="7" fontId="9" fillId="4" borderId="0" xfId="0" applyNumberFormat="1" applyFont="1" applyFill="1"/>
    <xf numFmtId="0" fontId="13" fillId="0" borderId="0" xfId="0" applyFont="1"/>
    <xf numFmtId="0" fontId="14" fillId="0" borderId="0" xfId="0" applyFont="1"/>
    <xf numFmtId="0" fontId="12" fillId="0" borderId="0" xfId="0" applyFont="1"/>
    <xf numFmtId="0" fontId="15" fillId="0" borderId="0" xfId="0" applyFont="1"/>
    <xf numFmtId="0" fontId="16" fillId="0" borderId="0" xfId="0" applyFont="1"/>
    <xf numFmtId="0" fontId="0" fillId="5" borderId="0" xfId="0" applyFill="1"/>
    <xf numFmtId="165" fontId="9" fillId="0" borderId="0" xfId="0" applyNumberFormat="1" applyFont="1"/>
    <xf numFmtId="0" fontId="0" fillId="5" borderId="0" xfId="0" applyFill="1" applyAlignment="1">
      <alignment horizontal="right"/>
    </xf>
    <xf numFmtId="0" fontId="18" fillId="0" borderId="0" xfId="0" applyFont="1" applyAlignment="1">
      <alignment vertical="center"/>
    </xf>
    <xf numFmtId="0" fontId="20" fillId="0" borderId="0" xfId="0" applyFont="1" applyAlignment="1">
      <alignment vertical="center"/>
    </xf>
    <xf numFmtId="0" fontId="21" fillId="0" borderId="0" xfId="0" applyFont="1"/>
    <xf numFmtId="0" fontId="22" fillId="0" borderId="0" xfId="0" applyFont="1"/>
    <xf numFmtId="0" fontId="23" fillId="0" borderId="0" xfId="0" applyFont="1"/>
    <xf numFmtId="0" fontId="10" fillId="5" borderId="0" xfId="0" applyFont="1" applyFill="1"/>
    <xf numFmtId="0" fontId="1" fillId="0" borderId="0" xfId="0" applyFont="1"/>
    <xf numFmtId="0" fontId="25" fillId="5" borderId="0" xfId="0" applyFont="1" applyFill="1"/>
    <xf numFmtId="0" fontId="25" fillId="0" borderId="0" xfId="0" applyFont="1"/>
    <xf numFmtId="0" fontId="2" fillId="0" borderId="0" xfId="1"/>
    <xf numFmtId="164" fontId="12" fillId="0" borderId="0" xfId="0" applyNumberFormat="1" applyFont="1"/>
    <xf numFmtId="0" fontId="26" fillId="5" borderId="0" xfId="0" applyFont="1" applyFill="1"/>
    <xf numFmtId="14" fontId="9" fillId="0" borderId="0" xfId="0" applyNumberFormat="1" applyFont="1"/>
    <xf numFmtId="14" fontId="17" fillId="0" borderId="0" xfId="0" applyNumberFormat="1" applyFont="1"/>
    <xf numFmtId="14" fontId="9" fillId="4" borderId="0" xfId="0" applyNumberFormat="1" applyFont="1" applyFill="1"/>
    <xf numFmtId="0" fontId="27" fillId="0" borderId="0" xfId="0" applyFont="1"/>
    <xf numFmtId="14" fontId="10" fillId="0" borderId="0" xfId="0" applyNumberFormat="1" applyFont="1"/>
    <xf numFmtId="14" fontId="0" fillId="0" borderId="0" xfId="0" applyNumberFormat="1" applyAlignment="1">
      <alignment horizontal="left"/>
    </xf>
    <xf numFmtId="0" fontId="29" fillId="0" borderId="0" xfId="0" applyFont="1"/>
    <xf numFmtId="14" fontId="29" fillId="0" borderId="0" xfId="0" applyNumberFormat="1" applyFont="1"/>
    <xf numFmtId="0" fontId="30" fillId="0" borderId="0" xfId="0" applyFont="1" applyAlignment="1">
      <alignment vertical="center"/>
    </xf>
    <xf numFmtId="0" fontId="0" fillId="0" borderId="0" xfId="0" pivotButton="1"/>
    <xf numFmtId="3" fontId="0" fillId="0" borderId="0" xfId="0" applyNumberFormat="1"/>
    <xf numFmtId="0" fontId="0" fillId="0" borderId="0" xfId="0" applyAlignment="1">
      <alignment horizontal="left"/>
    </xf>
    <xf numFmtId="0" fontId="0" fillId="0" borderId="0" xfId="0" applyAlignment="1">
      <alignment horizontal="left" indent="1"/>
    </xf>
    <xf numFmtId="1" fontId="0" fillId="0" borderId="0" xfId="0" applyNumberFormat="1"/>
    <xf numFmtId="0" fontId="31" fillId="0" borderId="0" xfId="0" applyFont="1"/>
    <xf numFmtId="0" fontId="0" fillId="0" borderId="0" xfId="0" applyAlignment="1">
      <alignment wrapText="1"/>
    </xf>
    <xf numFmtId="0" fontId="9" fillId="0" borderId="0" xfId="0" applyFont="1" applyAlignment="1">
      <alignment wrapText="1"/>
    </xf>
    <xf numFmtId="0" fontId="9" fillId="0" borderId="0" xfId="0" applyFont="1" applyAlignment="1">
      <alignment wrapText="1"/>
    </xf>
    <xf numFmtId="0" fontId="9" fillId="0" borderId="0" xfId="0" applyFont="1" applyAlignment="1">
      <alignment horizontal="center"/>
    </xf>
    <xf numFmtId="0" fontId="0" fillId="0" borderId="0" xfId="0" applyNumberFormat="1"/>
  </cellXfs>
  <cellStyles count="2">
    <cellStyle name="Hyperlink" xfId="1" builtinId="8"/>
    <cellStyle name="Normal" xfId="0" builtinId="0"/>
  </cellStyles>
  <dxfs count="20">
    <dxf>
      <fill>
        <patternFill>
          <bgColor theme="0" tint="-0.34998626667073579"/>
        </patternFill>
      </fill>
    </dxf>
    <dxf>
      <alignment horizontal="general" vertical="bottom" textRotation="0" wrapText="1" indent="0" justifyLastLine="0" shrinkToFit="0" readingOrder="0"/>
    </dxf>
    <dxf>
      <numFmt numFmtId="1" formatCode="0"/>
    </dxf>
    <dxf>
      <numFmt numFmtId="3" formatCode="#,##0"/>
    </dxf>
    <dxf>
      <alignment horizontal="right"/>
    </dxf>
    <dxf>
      <fill>
        <patternFill patternType="solid">
          <bgColor theme="6"/>
        </patternFill>
      </fill>
    </dxf>
    <dxf>
      <fill>
        <patternFill patternType="solid">
          <bgColor theme="6"/>
        </patternFill>
      </fill>
    </dxf>
    <dxf>
      <font>
        <strike val="0"/>
        <outline val="0"/>
        <shadow val="0"/>
        <u val="none"/>
        <vertAlign val="baseline"/>
        <sz val="10"/>
        <name val="Poppins"/>
        <scheme val="none"/>
      </font>
    </dxf>
    <dxf>
      <font>
        <strike val="0"/>
        <outline val="0"/>
        <shadow val="0"/>
        <u val="none"/>
        <vertAlign val="baseline"/>
        <sz val="10"/>
        <name val="Poppins"/>
        <scheme val="none"/>
      </font>
    </dxf>
    <dxf>
      <font>
        <b val="0"/>
        <i val="0"/>
        <strike val="0"/>
        <condense val="0"/>
        <extend val="0"/>
        <outline val="0"/>
        <shadow val="0"/>
        <u val="none"/>
        <vertAlign val="baseline"/>
        <sz val="10"/>
        <color theme="1"/>
        <name val="Poppins"/>
        <scheme val="none"/>
      </font>
    </dxf>
    <dxf>
      <font>
        <strike val="0"/>
        <outline val="0"/>
        <shadow val="0"/>
        <u val="none"/>
        <vertAlign val="baseline"/>
        <sz val="10"/>
        <name val="Poppins"/>
        <scheme val="none"/>
      </font>
    </dxf>
    <dxf>
      <font>
        <strike val="0"/>
        <outline val="0"/>
        <shadow val="0"/>
        <u val="none"/>
        <vertAlign val="baseline"/>
        <sz val="10"/>
        <name val="Poppins"/>
        <scheme val="none"/>
      </font>
      <numFmt numFmtId="165" formatCode="#,##0.00_ ;\-#,##0.00\ "/>
    </dxf>
    <dxf>
      <font>
        <strike val="0"/>
        <outline val="0"/>
        <shadow val="0"/>
        <u val="none"/>
        <vertAlign val="baseline"/>
        <sz val="10"/>
        <name val="Poppins"/>
        <scheme val="none"/>
      </font>
      <numFmt numFmtId="0" formatCode="General"/>
    </dxf>
    <dxf>
      <font>
        <strike val="0"/>
        <outline val="0"/>
        <shadow val="0"/>
        <u val="none"/>
        <vertAlign val="baseline"/>
        <sz val="10"/>
        <name val="Poppins"/>
        <scheme val="none"/>
      </font>
      <numFmt numFmtId="19" formatCode="dd/mm/yyyy"/>
    </dxf>
    <dxf>
      <font>
        <strike val="0"/>
        <outline val="0"/>
        <shadow val="0"/>
        <u val="none"/>
        <vertAlign val="baseline"/>
        <sz val="10"/>
        <name val="Poppins"/>
        <scheme val="none"/>
      </font>
    </dxf>
    <dxf>
      <font>
        <strike val="0"/>
        <outline val="0"/>
        <shadow val="0"/>
        <u val="none"/>
        <vertAlign val="baseline"/>
        <sz val="10"/>
        <name val="Poppins"/>
        <scheme val="none"/>
      </font>
    </dxf>
    <dxf>
      <font>
        <strike val="0"/>
        <outline val="0"/>
        <shadow val="0"/>
        <u val="none"/>
        <vertAlign val="baseline"/>
        <name val="Poppins"/>
        <scheme val="none"/>
      </font>
    </dxf>
    <dxf>
      <font>
        <strike val="0"/>
        <outline val="0"/>
        <shadow val="0"/>
        <u val="none"/>
        <vertAlign val="baseline"/>
        <name val="Poppins"/>
        <scheme val="none"/>
      </font>
    </dxf>
    <dxf>
      <font>
        <strike val="0"/>
        <outline val="0"/>
        <shadow val="0"/>
        <u val="none"/>
        <vertAlign val="baseline"/>
        <name val="Poppins"/>
        <scheme val="none"/>
      </font>
    </dxf>
    <dxf>
      <font>
        <b val="0"/>
        <i val="0"/>
        <strike val="0"/>
        <condense val="0"/>
        <extend val="0"/>
        <outline val="0"/>
        <shadow val="0"/>
        <u val="none"/>
        <vertAlign val="baseline"/>
        <sz val="11"/>
        <color theme="1"/>
        <name val="Poppins"/>
        <scheme val="none"/>
      </font>
      <fill>
        <patternFill patternType="solid">
          <fgColor indexed="64"/>
          <bgColor theme="6"/>
        </patternFill>
      </fill>
    </dxf>
  </dxfs>
  <tableStyles count="0" defaultTableStyle="TableStyleMedium2" defaultPivotStyle="PivotStyleLight16"/>
  <colors>
    <mruColors>
      <color rgb="FFECA154"/>
      <color rgb="FF8BB8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3.xml"/><Relationship Id="rId13" Type="http://schemas.microsoft.com/office/2007/relationships/slicerCache" Target="slicerCaches/slicerCache1.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5.xml"/><Relationship Id="rId12" Type="http://schemas.openxmlformats.org/officeDocument/2006/relationships/pivotCacheDefinition" Target="pivotCache/pivotCacheDefinition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8.xml"/><Relationship Id="rId5" Type="http://schemas.openxmlformats.org/officeDocument/2006/relationships/chartsheet" Target="chartsheets/sheet1.xml"/><Relationship Id="rId15" Type="http://schemas.openxmlformats.org/officeDocument/2006/relationships/theme" Target="theme/theme1.xml"/><Relationship Id="rId10" Type="http://schemas.openxmlformats.org/officeDocument/2006/relationships/worksheet" Target="worksheets/sheet7.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6.xml"/><Relationship Id="rId14" Type="http://schemas.microsoft.com/office/2007/relationships/slicerCache" Target="slicerCaches/slicerCache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[Spending-Tracker-v2.2-with-charts.xlsx]Step 6. Dashboard!Spending by category</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t>Spending by category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3"/>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'Step 6. Dashboard'!$C$29</c:f>
              <c:strCache>
                <c:ptCount val="1"/>
                <c:pt idx="0">
                  <c:v>Total</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'Step 6. Dashboard'!$B$30:$B$33</c:f>
              <c:strCache>
                <c:ptCount val="3"/>
                <c:pt idx="0">
                  <c:v>Groceries</c:v>
                </c:pt>
                <c:pt idx="1">
                  <c:v>Eating Out</c:v>
                </c:pt>
                <c:pt idx="2">
                  <c:v>Misc</c:v>
                </c:pt>
              </c:strCache>
            </c:strRef>
          </c:cat>
          <c:val>
            <c:numRef>
              <c:f>'Step 6. Dashboard'!$C$30:$C$33</c:f>
              <c:numCache>
                <c:formatCode>#,##0</c:formatCode>
                <c:ptCount val="3"/>
                <c:pt idx="0">
                  <c:v>50</c:v>
                </c:pt>
                <c:pt idx="1">
                  <c:v>48.32</c:v>
                </c:pt>
                <c:pt idx="2">
                  <c:v>25.8</c:v>
                </c:pt>
              </c:numCache>
            </c:numRef>
          </c:val>
          <c:extLst>
            <c:ext xmlns:c16="http://schemas.microsoft.com/office/drawing/2014/chart" uri="{C3380CC4-5D6E-409C-BE32-E72D297353CC}">
              <c16:uniqueId val="{00000000-C29E-456D-8846-0B1BD0FA30FC}"/>
            </c:ext>
          </c:extLst>
        </c:ser>
        <c:dLbls>
          <c:dLblPos val="outEnd"/>
          <c:showLegendKey val="0"/>
          <c:showVal val="1"/>
          <c:showCatName val="0"/>
          <c:showSerName val="0"/>
          <c:showPercent val="0"/>
          <c:showBubbleSize val="0"/>
        </c:dLbls>
        <c:gapWidth val="182"/>
        <c:axId val="1185814543"/>
        <c:axId val="1185815503"/>
      </c:barChart>
      <c:catAx>
        <c:axId val="1185814543"/>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5815503"/>
        <c:crosses val="autoZero"/>
        <c:auto val="1"/>
        <c:lblAlgn val="ctr"/>
        <c:lblOffset val="100"/>
        <c:noMultiLvlLbl val="0"/>
      </c:catAx>
      <c:valAx>
        <c:axId val="1185815503"/>
        <c:scaling>
          <c:orientation val="minMax"/>
        </c:scaling>
        <c:delete val="1"/>
        <c:axPos val="l"/>
        <c:numFmt formatCode="#,##0" sourceLinked="1"/>
        <c:majorTickMark val="none"/>
        <c:minorTickMark val="none"/>
        <c:tickLblPos val="nextTo"/>
        <c:crossAx val="118581454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userShapes r:id="rId3"/>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[Spending-Tracker-v2.2-with-charts.xlsx]Table. Spending over time!SpendingOverTime</c:name>
    <c:fmtId val="27"/>
  </c:pivotSource>
  <c:chart>
    <c:title>
      <c:tx>
        <c:rich>
          <a:bodyPr rot="0" spcFirstLastPara="1" vertOverflow="ellipsis" vert="horz" wrap="square" anchor="ctr" anchorCtr="1"/>
          <a:lstStyle/>
          <a:p>
            <a:pPr>
              <a:defRPr sz="1400" b="0" i="0" u="none" strike="noStrike" kern="1200" spc="0" baseline="0">
                <a:solidFill>
                  <a:schemeClr val="dk1"/>
                </a:solidFill>
                <a:latin typeface="+mn-lt"/>
                <a:ea typeface="+mn-ea"/>
                <a:cs typeface="+mn-cs"/>
              </a:defRPr>
            </a:pPr>
            <a:r>
              <a:rPr lang="en-GB"/>
              <a:t>Total spending</a:t>
            </a:r>
            <a:r>
              <a:rPr lang="en-GB" baseline="0"/>
              <a:t> over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dk1"/>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2"/>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stacked"/>
        <c:varyColors val="0"/>
        <c:ser>
          <c:idx val="0"/>
          <c:order val="0"/>
          <c:tx>
            <c:strRef>
              <c:f>'Table. Spending over time'!$B$3</c:f>
              <c:strCache>
                <c:ptCount val="1"/>
                <c:pt idx="0">
                  <c:v>Total</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'Table. Spending over time'!$A$4:$A$6</c:f>
              <c:multiLvlStrCache>
                <c:ptCount val="1"/>
                <c:lvl>
                  <c:pt idx="0">
                    <c:v>May</c:v>
                  </c:pt>
                </c:lvl>
                <c:lvl>
                  <c:pt idx="0">
                    <c:v>2025</c:v>
                  </c:pt>
                </c:lvl>
              </c:multiLvlStrCache>
            </c:multiLvlStrRef>
          </c:cat>
          <c:val>
            <c:numRef>
              <c:f>'Table. Spending over time'!$B$4:$B$6</c:f>
              <c:numCache>
                <c:formatCode>0</c:formatCode>
                <c:ptCount val="1"/>
                <c:pt idx="0">
                  <c:v>124.12</c:v>
                </c:pt>
              </c:numCache>
            </c:numRef>
          </c:val>
          <c:extLst>
            <c:ext xmlns:c16="http://schemas.microsoft.com/office/drawing/2014/chart" uri="{C3380CC4-5D6E-409C-BE32-E72D297353CC}">
              <c16:uniqueId val="{00000000-49B6-4168-8D01-777C52F9F969}"/>
            </c:ext>
          </c:extLst>
        </c:ser>
        <c:dLbls>
          <c:showLegendKey val="0"/>
          <c:showVal val="0"/>
          <c:showCatName val="0"/>
          <c:showSerName val="0"/>
          <c:showPercent val="0"/>
          <c:showBubbleSize val="0"/>
        </c:dLbls>
        <c:gapWidth val="60"/>
        <c:overlap val="100"/>
        <c:axId val="209944815"/>
        <c:axId val="209945295"/>
      </c:barChart>
      <c:catAx>
        <c:axId val="209944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209945295"/>
        <c:crosses val="autoZero"/>
        <c:auto val="1"/>
        <c:lblAlgn val="ctr"/>
        <c:lblOffset val="100"/>
        <c:noMultiLvlLbl val="0"/>
      </c:catAx>
      <c:valAx>
        <c:axId val="209945295"/>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209944815"/>
        <c:crosses val="autoZero"/>
        <c:crossBetween val="between"/>
      </c:valAx>
      <c:spPr>
        <a:noFill/>
        <a:ln>
          <a:noFill/>
        </a:ln>
        <a:effectLst/>
      </c:spPr>
    </c:plotArea>
    <c:plotVisOnly val="1"/>
    <c:dispBlanksAs val="gap"/>
    <c:showDLblsOverMax val="0"/>
    <c:extLst/>
  </c:chart>
  <c:spPr>
    <a:solidFill>
      <a:schemeClr val="lt1"/>
    </a:solidFill>
    <a:ln w="12700" cap="flat" cmpd="sng" algn="ctr">
      <a:solidFill>
        <a:schemeClr val="accent3"/>
      </a:solidFill>
      <a:prstDash val="solid"/>
      <a:miter lim="800000"/>
    </a:ln>
    <a:effectLst/>
  </c:spPr>
  <c:txPr>
    <a:bodyPr/>
    <a:lstStyle/>
    <a:p>
      <a:pPr>
        <a:defRPr>
          <a:solidFill>
            <a:schemeClr val="dk1"/>
          </a:solidFill>
          <a:latin typeface="+mn-lt"/>
          <a:ea typeface="+mn-ea"/>
          <a:cs typeface="+mn-cs"/>
        </a:defRPr>
      </a:pPr>
      <a:endParaRPr lang="en-US"/>
    </a:p>
  </c:txPr>
  <c:extLst>
    <c:ext xmlns:c14="http://schemas.microsoft.com/office/drawing/2007/8/2/chart" uri="{781A3756-C4B2-4CAC-9D66-4F8BD8637D16}">
      <c14:pivotOptions>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[Spending-Tracker-v2.2-with-charts.xlsx]Table. Spending split over time!SpendingSplitOverTime</c:name>
    <c:fmtId val="12"/>
  </c:pivotSource>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r>
              <a:rPr lang="en-GB"/>
              <a:t>Spending by category over time</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endParaRPr lang="en-US"/>
        </a:p>
      </c:txPr>
    </c:title>
    <c:autoTitleDeleted val="0"/>
    <c:pivotFmts>
      <c:pivotFmt>
        <c:idx val="0"/>
        <c:spPr>
          <a:solidFill>
            <a:schemeClr val="bg1"/>
          </a:solidFill>
          <a:ln>
            <a:solidFill>
              <a:schemeClr val="tx1"/>
            </a:solid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5"/>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bg1"/>
          </a:solidFill>
          <a:ln>
            <a:solidFill>
              <a:schemeClr val="tx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5"/>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bg1"/>
          </a:solidFill>
          <a:ln>
            <a:solidFill>
              <a:schemeClr val="tx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4"/>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5"/>
          </a:solidFill>
          <a:ln>
            <a:noFill/>
          </a:ln>
          <a:effectLst/>
        </c:spPr>
        <c:marker>
          <c:symbol val="none"/>
        </c:marker>
        <c:dLbl>
          <c:idx val="0"/>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stacked"/>
        <c:varyColors val="0"/>
        <c:ser>
          <c:idx val="0"/>
          <c:order val="0"/>
          <c:tx>
            <c:strRef>
              <c:f>'Table. Spending split over time'!$B$3:$B$4</c:f>
              <c:strCache>
                <c:ptCount val="1"/>
                <c:pt idx="0">
                  <c:v>Eating Out</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'Table. Spending split over time'!$A$5:$A$7</c:f>
              <c:multiLvlStrCache>
                <c:ptCount val="1"/>
                <c:lvl>
                  <c:pt idx="0">
                    <c:v>May</c:v>
                  </c:pt>
                </c:lvl>
                <c:lvl>
                  <c:pt idx="0">
                    <c:v>2025</c:v>
                  </c:pt>
                </c:lvl>
              </c:multiLvlStrCache>
            </c:multiLvlStrRef>
          </c:cat>
          <c:val>
            <c:numRef>
              <c:f>'Table. Spending split over time'!$B$5:$B$7</c:f>
              <c:numCache>
                <c:formatCode>General</c:formatCode>
                <c:ptCount val="1"/>
                <c:pt idx="0">
                  <c:v>48.32</c:v>
                </c:pt>
              </c:numCache>
            </c:numRef>
          </c:val>
          <c:extLst>
            <c:ext xmlns:c16="http://schemas.microsoft.com/office/drawing/2014/chart" uri="{C3380CC4-5D6E-409C-BE32-E72D297353CC}">
              <c16:uniqueId val="{00000000-7928-414A-9F09-35D73399370E}"/>
            </c:ext>
          </c:extLst>
        </c:ser>
        <c:ser>
          <c:idx val="1"/>
          <c:order val="1"/>
          <c:tx>
            <c:strRef>
              <c:f>'Table. Spending split over time'!$C$3:$C$4</c:f>
              <c:strCache>
                <c:ptCount val="1"/>
                <c:pt idx="0">
                  <c:v>Groceries</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'Table. Spending split over time'!$A$5:$A$7</c:f>
              <c:multiLvlStrCache>
                <c:ptCount val="1"/>
                <c:lvl>
                  <c:pt idx="0">
                    <c:v>May</c:v>
                  </c:pt>
                </c:lvl>
                <c:lvl>
                  <c:pt idx="0">
                    <c:v>2025</c:v>
                  </c:pt>
                </c:lvl>
              </c:multiLvlStrCache>
            </c:multiLvlStrRef>
          </c:cat>
          <c:val>
            <c:numRef>
              <c:f>'Table. Spending split over time'!$C$5:$C$7</c:f>
              <c:numCache>
                <c:formatCode>General</c:formatCode>
                <c:ptCount val="1"/>
                <c:pt idx="0">
                  <c:v>50</c:v>
                </c:pt>
              </c:numCache>
            </c:numRef>
          </c:val>
          <c:extLst>
            <c:ext xmlns:c16="http://schemas.microsoft.com/office/drawing/2014/chart" uri="{C3380CC4-5D6E-409C-BE32-E72D297353CC}">
              <c16:uniqueId val="{00000001-7928-414A-9F09-35D73399370E}"/>
            </c:ext>
          </c:extLst>
        </c:ser>
        <c:ser>
          <c:idx val="2"/>
          <c:order val="2"/>
          <c:tx>
            <c:strRef>
              <c:f>'Table. Spending split over time'!$D$3:$D$4</c:f>
              <c:strCache>
                <c:ptCount val="1"/>
                <c:pt idx="0">
                  <c:v>Misc</c:v>
                </c:pt>
              </c:strCache>
            </c:strRef>
          </c:tx>
          <c:spPr>
            <a:solidFill>
              <a:schemeClr val="accent5"/>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'Table. Spending split over time'!$A$5:$A$7</c:f>
              <c:multiLvlStrCache>
                <c:ptCount val="1"/>
                <c:lvl>
                  <c:pt idx="0">
                    <c:v>May</c:v>
                  </c:pt>
                </c:lvl>
                <c:lvl>
                  <c:pt idx="0">
                    <c:v>2025</c:v>
                  </c:pt>
                </c:lvl>
              </c:multiLvlStrCache>
            </c:multiLvlStrRef>
          </c:cat>
          <c:val>
            <c:numRef>
              <c:f>'Table. Spending split over time'!$D$5:$D$7</c:f>
              <c:numCache>
                <c:formatCode>General</c:formatCode>
                <c:ptCount val="1"/>
                <c:pt idx="0">
                  <c:v>25.8</c:v>
                </c:pt>
              </c:numCache>
            </c:numRef>
          </c:val>
          <c:extLst>
            <c:ext xmlns:c16="http://schemas.microsoft.com/office/drawing/2014/chart" uri="{C3380CC4-5D6E-409C-BE32-E72D297353CC}">
              <c16:uniqueId val="{00000002-7928-414A-9F09-35D73399370E}"/>
            </c:ext>
          </c:extLst>
        </c:ser>
        <c:dLbls>
          <c:dLblPos val="ctr"/>
          <c:showLegendKey val="0"/>
          <c:showVal val="1"/>
          <c:showCatName val="0"/>
          <c:showSerName val="0"/>
          <c:showPercent val="0"/>
          <c:showBubbleSize val="0"/>
        </c:dLbls>
        <c:gapWidth val="25"/>
        <c:overlap val="100"/>
        <c:axId val="917622336"/>
        <c:axId val="917642976"/>
      </c:barChart>
      <c:catAx>
        <c:axId val="91762233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917642976"/>
        <c:crosses val="autoZero"/>
        <c:auto val="1"/>
        <c:lblAlgn val="ctr"/>
        <c:lblOffset val="100"/>
        <c:noMultiLvlLbl val="0"/>
      </c:catAx>
      <c:valAx>
        <c:axId val="917642976"/>
        <c:scaling>
          <c:orientation val="minMax"/>
        </c:scaling>
        <c:delete val="0"/>
        <c:axPos val="t"/>
        <c:numFmt formatCode="General"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9176223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showDLblsOverMax val="0"/>
    <c:extLst/>
  </c:chart>
  <c:spPr>
    <a:solidFill>
      <a:schemeClr val="lt1"/>
    </a:solidFill>
    <a:ln w="12700" cap="flat" cmpd="sng" algn="ctr">
      <a:solidFill>
        <a:schemeClr val="accent3"/>
      </a:solidFill>
      <a:prstDash val="solid"/>
      <a:miter lim="800000"/>
    </a:ln>
    <a:effectLst/>
  </c:spPr>
  <c:txPr>
    <a:bodyPr/>
    <a:lstStyle/>
    <a:p>
      <a:pPr>
        <a:defRPr>
          <a:solidFill>
            <a:schemeClr val="dk1"/>
          </a:solidFill>
          <a:latin typeface="+mn-lt"/>
          <a:ea typeface="+mn-ea"/>
          <a:cs typeface="+mn-cs"/>
        </a:defRPr>
      </a:pPr>
      <a:endParaRPr lang="en-US"/>
    </a:p>
  </c:txPr>
  <c:extLst>
    <c:ext xmlns:c14="http://schemas.microsoft.com/office/drawing/2007/8/2/chart" uri="{781A3756-C4B2-4CAC-9D66-4F8BD8637D16}">
      <c14:pivotOptions>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6.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0A4ABE0-DC8E-4255-A333-F0B7DFD650C5}">
  <sheetPr/>
  <sheetViews>
    <sheetView zoomScale="139"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3FA2548-8912-4342-B462-74040767DCA6}">
  <sheetPr/>
  <sheetViews>
    <sheetView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FC4FD95-7401-4373-A0A1-E29DC0F85781}">
  <sheetPr/>
  <sheetViews>
    <sheetView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298450</xdr:colOff>
      <xdr:row>14</xdr:row>
      <xdr:rowOff>12700</xdr:rowOff>
    </xdr:from>
    <xdr:to>
      <xdr:col>9</xdr:col>
      <xdr:colOff>771583</xdr:colOff>
      <xdr:row>34</xdr:row>
      <xdr:rowOff>21475</xdr:rowOff>
    </xdr:to>
    <xdr:pic>
      <xdr:nvPicPr>
        <xdr:cNvPr id="2" name="Picture 1">
          <a:extLst>
            <a:ext uri="{FF2B5EF4-FFF2-40B4-BE49-F238E27FC236}">
              <a16:creationId xmlns:a16="http://schemas.microsoft.com/office/drawing/2014/main" id="{E55A7DAA-E278-6690-F9ED-9D54733B72D6}"/>
            </a:ext>
          </a:extLst>
        </xdr:cNvPr>
        <xdr:cNvPicPr>
          <a:picLocks noChangeAspect="1"/>
        </xdr:cNvPicPr>
      </xdr:nvPicPr>
      <xdr:blipFill>
        <a:blip xmlns:r="http://schemas.openxmlformats.org/officeDocument/2006/relationships" r:embed="rId1"/>
        <a:stretch>
          <a:fillRect/>
        </a:stretch>
      </xdr:blipFill>
      <xdr:spPr>
        <a:xfrm>
          <a:off x="298450" y="1784350"/>
          <a:ext cx="7293033" cy="5469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15</xdr:row>
      <xdr:rowOff>85725</xdr:rowOff>
    </xdr:from>
    <xdr:to>
      <xdr:col>2</xdr:col>
      <xdr:colOff>628650</xdr:colOff>
      <xdr:row>20</xdr:row>
      <xdr:rowOff>0</xdr:rowOff>
    </xdr:to>
    <mc:AlternateContent xmlns:mc="http://schemas.openxmlformats.org/markup-compatibility/2006" xmlns:a14="http://schemas.microsoft.com/office/drawing/2010/main">
      <mc:Choice Requires="a14">
        <xdr:graphicFrame macro="">
          <xdr:nvGraphicFramePr>
            <xdr:cNvPr id="4" name="Year">
              <a:extLst>
                <a:ext uri="{FF2B5EF4-FFF2-40B4-BE49-F238E27FC236}">
                  <a16:creationId xmlns:a16="http://schemas.microsoft.com/office/drawing/2014/main" id="{EE480C82-AB4C-56B6-0973-3284849A5479}"/>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mlns="">
        <xdr:sp macro="" textlink="">
          <xdr:nvSpPr>
            <xdr:cNvPr id="0" name=""/>
            <xdr:cNvSpPr>
              <a:spLocks noTextEdit="1"/>
            </xdr:cNvSpPr>
          </xdr:nvSpPr>
          <xdr:spPr>
            <a:xfrm>
              <a:off x="327024" y="3092450"/>
              <a:ext cx="2308225" cy="10223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0</xdr:colOff>
      <xdr:row>15</xdr:row>
      <xdr:rowOff>88900</xdr:rowOff>
    </xdr:from>
    <xdr:to>
      <xdr:col>14</xdr:col>
      <xdr:colOff>292100</xdr:colOff>
      <xdr:row>19</xdr:row>
      <xdr:rowOff>208850</xdr:rowOff>
    </xdr:to>
    <mc:AlternateContent xmlns:mc="http://schemas.openxmlformats.org/markup-compatibility/2006" xmlns:a14="http://schemas.microsoft.com/office/drawing/2010/main">
      <mc:Choice Requires="a14">
        <xdr:graphicFrame macro="">
          <xdr:nvGraphicFramePr>
            <xdr:cNvPr id="5" name="Month">
              <a:extLst>
                <a:ext uri="{FF2B5EF4-FFF2-40B4-BE49-F238E27FC236}">
                  <a16:creationId xmlns:a16="http://schemas.microsoft.com/office/drawing/2014/main" id="{662E1494-5298-CAF6-CE3D-CA2C7CC904DD}"/>
                </a:ext>
                <a:ext uri="{147F2762-F138-4A5C-976F-8EAC2B608ADB}">
                  <a16:predDERef xmlns:a16="http://schemas.microsoft.com/office/drawing/2014/main" pred="{EE480C82-AB4C-56B6-0973-3284849A5479}"/>
                </a:ext>
              </a:extLst>
            </xdr:cNvPr>
            <xdr:cNvGraphicFramePr/>
          </xdr:nvGraphicFramePr>
          <xdr:xfrm>
            <a:off x="0" y="0"/>
            <a:ext cx="0" cy="0"/>
          </xdr:xfrm>
          <a:graphic>
            <a:graphicData uri="http://schemas.microsoft.com/office/drawing/2010/slicer">
              <sle:slicer xmlns:sle="http://schemas.microsoft.com/office/drawing/2010/slicer" name="Month"/>
            </a:graphicData>
          </a:graphic>
        </xdr:graphicFrame>
      </mc:Choice>
      <mc:Fallback xmlns="">
        <xdr:sp macro="" textlink="">
          <xdr:nvSpPr>
            <xdr:cNvPr id="0" name=""/>
            <xdr:cNvSpPr>
              <a:spLocks noTextEdit="1"/>
            </xdr:cNvSpPr>
          </xdr:nvSpPr>
          <xdr:spPr>
            <a:xfrm>
              <a:off x="2838450" y="3105150"/>
              <a:ext cx="5048250" cy="12312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absoluteAnchor>
    <xdr:pos x="0" y="0"/>
    <xdr:ext cx="9286532" cy="6063108"/>
    <xdr:graphicFrame macro="">
      <xdr:nvGraphicFramePr>
        <xdr:cNvPr id="2" name="Chart 1">
          <a:extLst>
            <a:ext uri="{FF2B5EF4-FFF2-40B4-BE49-F238E27FC236}">
              <a16:creationId xmlns:a16="http://schemas.microsoft.com/office/drawing/2014/main" id="{18CF527B-9F78-C706-7929-46187B4273E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0.17053</cdr:x>
      <cdr:y>0.12392</cdr:y>
    </cdr:from>
    <cdr:to>
      <cdr:x>0.82884</cdr:x>
      <cdr:y>0.21382</cdr:y>
    </cdr:to>
    <cdr:sp macro="" textlink="">
      <cdr:nvSpPr>
        <cdr:cNvPr id="2" name="TextBox 1">
          <a:extLst xmlns:a="http://schemas.openxmlformats.org/drawingml/2006/main">
            <a:ext uri="{FF2B5EF4-FFF2-40B4-BE49-F238E27FC236}">
              <a16:creationId xmlns:a16="http://schemas.microsoft.com/office/drawing/2014/main" id="{F0505B54-5E81-0CE8-43C5-4B5850C6B18B}"/>
            </a:ext>
          </a:extLst>
        </cdr:cNvPr>
        <cdr:cNvSpPr txBox="1"/>
      </cdr:nvSpPr>
      <cdr:spPr>
        <a:xfrm xmlns:a="http://schemas.openxmlformats.org/drawingml/2006/main">
          <a:off x="1585624" y="752465"/>
          <a:ext cx="6121108" cy="54588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GB" sz="1100"/>
            <a:t>This chart</a:t>
          </a:r>
          <a:r>
            <a:rPr lang="en-GB" sz="1100" baseline="0"/>
            <a:t> shows the spending for the timeframe you selected in the Dashboard tab (which could be multiple months and years)</a:t>
          </a:r>
          <a:endParaRPr lang="en-GB" sz="110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288780" cy="6065520"/>
    <xdr:graphicFrame macro="">
      <xdr:nvGraphicFramePr>
        <xdr:cNvPr id="2" name="Chart 1">
          <a:extLst>
            <a:ext uri="{FF2B5EF4-FFF2-40B4-BE49-F238E27FC236}">
              <a16:creationId xmlns:a16="http://schemas.microsoft.com/office/drawing/2014/main" id="{7131AA5B-EF3D-B998-C273-7EEE851CA54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288780" cy="6065520"/>
    <xdr:graphicFrame macro="">
      <xdr:nvGraphicFramePr>
        <xdr:cNvPr id="2" name="Chart 1">
          <a:extLst>
            <a:ext uri="{FF2B5EF4-FFF2-40B4-BE49-F238E27FC236}">
              <a16:creationId xmlns:a16="http://schemas.microsoft.com/office/drawing/2014/main" id="{4812189A-750D-9480-AC24-3C869E3AFDD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Katie Donegan" refreshedDate="45810.777052546298" createdVersion="8" refreshedVersion="8" minRefreshableVersion="3" recordCount="3" xr:uid="{65B6D795-BBF8-4B1A-9F38-F5B344900B34}">
  <cacheSource type="worksheet">
    <worksheetSource name="tTransactions"/>
  </cacheSource>
  <cacheFields count="7">
    <cacheField name="Date" numFmtId="14">
      <sharedItems containsSemiMixedTypes="0" containsNonDate="0" containsDate="1" containsString="0" minDate="2025-05-01T00:00:00" maxDate="2025-05-31T00:00:00"/>
    </cacheField>
    <cacheField name="Description" numFmtId="0">
      <sharedItems/>
    </cacheField>
    <cacheField name="Amount" numFmtId="165">
      <sharedItems containsSemiMixedTypes="0" containsString="0" containsNumber="1" minValue="25.8" maxValue="50"/>
    </cacheField>
    <cacheField name="Category" numFmtId="0">
      <sharedItems containsBlank="1" count="4">
        <s v="Groceries"/>
        <s v="Misc"/>
        <s v="Eating Out"/>
        <m u="1"/>
      </sharedItems>
    </cacheField>
    <cacheField name="Account" numFmtId="0">
      <sharedItems/>
    </cacheField>
    <cacheField name="Year" numFmtId="0">
      <sharedItems containsSemiMixedTypes="0" containsString="0" containsNumber="1" containsInteger="1" minValue="2002" maxValue="2025" count="5">
        <n v="2025"/>
        <n v="2024" u="1"/>
        <n v="2002" u="1"/>
        <n v="2023" u="1"/>
        <n v="2004" u="1"/>
      </sharedItems>
    </cacheField>
    <cacheField name="Month" numFmtId="0">
      <sharedItems containsBlank="1" count="6">
        <s v="May"/>
        <s v="Jan" u="1"/>
        <s v="Apr" u="1"/>
        <s v="" u="1"/>
        <s v="Feb" u="1"/>
        <m u="1"/>
      </sharedItems>
    </cacheField>
  </cacheFields>
  <extLst>
    <ext xmlns:x14="http://schemas.microsoft.com/office/spreadsheetml/2009/9/main" uri="{725AE2AE-9491-48be-B2B4-4EB974FC3084}">
      <x14:pivotCacheDefinition pivotCacheId="211250698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
  <r>
    <d v="2025-05-01T00:00:00"/>
    <s v="Tasty food"/>
    <n v="50"/>
    <x v="0"/>
    <s v="Barclaycard"/>
    <x v="0"/>
    <x v="0"/>
  </r>
  <r>
    <d v="2025-05-26T00:00:00"/>
    <s v="Flowers for Rebels"/>
    <n v="25.8"/>
    <x v="1"/>
    <s v="Chase"/>
    <x v="0"/>
    <x v="0"/>
  </r>
  <r>
    <d v="2025-05-30T00:00:00"/>
    <s v="Chorizo Lounge"/>
    <n v="48.32"/>
    <x v="2"/>
    <s v="Starling"/>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C589F13-5D93-482D-BC9B-936FDD921BA7}" name="Spending by category" cacheId="6" applyNumberFormats="0" applyBorderFormats="0" applyFontFormats="0" applyPatternFormats="0" applyAlignmentFormats="0" applyWidthHeightFormats="1" dataCaption="Values" grandTotalCaption="Total spending" updatedVersion="8" minRefreshableVersion="3" useAutoFormatting="1" itemPrintTitles="1" createdVersion="8" indent="0" compact="0" compactData="0" multipleFieldFilters="0" chartFormat="10">
  <location ref="B29:C33" firstHeaderRow="1" firstDataRow="1" firstDataCol="1"/>
  <pivotFields count="7">
    <pivotField compact="0" numFmtId="164" outline="0" showAll="0"/>
    <pivotField compact="0" outline="0" showAll="0"/>
    <pivotField dataField="1" compact="0" numFmtId="7" outline="0" showAll="0"/>
    <pivotField axis="axisRow" compact="0" outline="0" showAll="0" sortType="descending">
      <items count="5">
        <item x="2"/>
        <item sd="0" x="0"/>
        <item x="1"/>
        <item m="1" x="3"/>
        <item t="default" sd="0"/>
      </items>
      <autoSortScope>
        <pivotArea dataOnly="0" outline="0" fieldPosition="0">
          <references count="1">
            <reference field="4294967294" count="1" selected="0">
              <x v="0"/>
            </reference>
          </references>
        </pivotArea>
      </autoSortScope>
    </pivotField>
    <pivotField compact="0" outline="0" multipleItemSelectionAllowed="1" showAll="0"/>
    <pivotField compact="0" outline="0" showAll="0">
      <items count="6">
        <item m="1" x="2"/>
        <item m="1" x="4"/>
        <item m="1" x="3"/>
        <item m="1" x="1"/>
        <item x="0"/>
        <item t="default"/>
      </items>
    </pivotField>
    <pivotField compact="0" outline="0" multipleItemSelectionAllowed="1" showAll="0">
      <items count="7">
        <item m="1" x="1"/>
        <item m="1" x="4"/>
        <item m="1" x="2"/>
        <item x="0"/>
        <item m="1" x="3"/>
        <item m="1" x="5"/>
        <item t="default"/>
      </items>
    </pivotField>
  </pivotFields>
  <rowFields count="1">
    <field x="3"/>
  </rowFields>
  <rowItems count="4">
    <i>
      <x v="1"/>
    </i>
    <i>
      <x/>
    </i>
    <i>
      <x v="2"/>
    </i>
    <i t="grand">
      <x/>
    </i>
  </rowItems>
  <colItems count="1">
    <i/>
  </colItems>
  <dataFields count="1">
    <dataField name="Spending" fld="2" baseField="3" baseItem="6" numFmtId="3"/>
  </dataFields>
  <formats count="4">
    <format dxfId="6">
      <pivotArea field="3" type="button" dataOnly="0" labelOnly="1" outline="0" axis="axisRow" fieldPosition="0"/>
    </format>
    <format dxfId="5">
      <pivotArea dataOnly="0" labelOnly="1" outline="0" axis="axisValues" fieldPosition="0"/>
    </format>
    <format dxfId="4">
      <pivotArea dataOnly="0" labelOnly="1" outline="0" axis="axisValues" fieldPosition="0"/>
    </format>
    <format dxfId="3">
      <pivotArea outline="0" fieldPosition="0">
        <references count="1">
          <reference field="4294967294" count="1">
            <x v="0"/>
          </reference>
        </references>
      </pivotArea>
    </format>
  </formats>
  <chartFormats count="1">
    <chartFormat chart="3" format="1" series="1">
      <pivotArea type="data" outline="0" fieldPosition="0">
        <references count="1">
          <reference field="4294967294" count="1" selected="0">
            <x v="0"/>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24D3068-A3D3-414D-94FD-1F54B7080368}" name="SpendingOverTime"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3">
  <location ref="A3:B6" firstHeaderRow="1" firstDataRow="1" firstDataCol="1" rowPageCount="1" colPageCount="1"/>
  <pivotFields count="7">
    <pivotField numFmtId="14" showAll="0"/>
    <pivotField showAll="0"/>
    <pivotField dataField="1" numFmtId="165" showAll="0"/>
    <pivotField axis="axisPage" multipleItemSelectionAllowed="1" showAll="0">
      <items count="5">
        <item x="2"/>
        <item x="0"/>
        <item x="1"/>
        <item m="1" x="3"/>
        <item t="default"/>
      </items>
    </pivotField>
    <pivotField showAll="0"/>
    <pivotField axis="axisRow" showAll="0" sortType="ascending">
      <items count="6">
        <item m="1" x="2"/>
        <item m="1" x="4"/>
        <item m="1" x="3"/>
        <item m="1" x="1"/>
        <item x="0"/>
        <item t="default"/>
      </items>
    </pivotField>
    <pivotField axis="axisRow" showAll="0" sortType="ascending">
      <items count="7">
        <item m="1" x="1"/>
        <item m="1" x="4"/>
        <item m="1" x="2"/>
        <item x="0"/>
        <item m="1" x="3"/>
        <item m="1" x="5"/>
        <item t="default"/>
      </items>
    </pivotField>
  </pivotFields>
  <rowFields count="2">
    <field x="5"/>
    <field x="6"/>
  </rowFields>
  <rowItems count="3">
    <i>
      <x v="4"/>
    </i>
    <i r="1">
      <x v="3"/>
    </i>
    <i t="grand">
      <x/>
    </i>
  </rowItems>
  <colItems count="1">
    <i/>
  </colItems>
  <pageFields count="1">
    <pageField fld="3" hier="-1"/>
  </pageFields>
  <dataFields count="1">
    <dataField name="Spending" fld="2" baseField="4" baseItem="0" numFmtId="1"/>
  </dataFields>
  <formats count="1">
    <format dxfId="2">
      <pivotArea outline="0" collapsedLevelsAreSubtotals="1" fieldPosition="0"/>
    </format>
  </formats>
  <chartFormats count="12">
    <chartFormat chart="2" format="2" series="1">
      <pivotArea type="data" outline="0" fieldPosition="0">
        <references count="1">
          <reference field="4294967294" count="1" selected="0">
            <x v="0"/>
          </reference>
        </references>
      </pivotArea>
    </chartFormat>
    <chartFormat chart="4" format="3" series="1">
      <pivotArea type="data" outline="0" fieldPosition="0">
        <references count="1">
          <reference field="4294967294" count="1" selected="0">
            <x v="0"/>
          </reference>
        </references>
      </pivotArea>
    </chartFormat>
    <chartFormat chart="5" format="4" series="1">
      <pivotArea type="data" outline="0" fieldPosition="0">
        <references count="1">
          <reference field="4294967294" count="1" selected="0">
            <x v="0"/>
          </reference>
        </references>
      </pivotArea>
    </chartFormat>
    <chartFormat chart="6" format="5" series="1">
      <pivotArea type="data" outline="0" fieldPosition="0">
        <references count="1">
          <reference field="4294967294" count="1" selected="0">
            <x v="0"/>
          </reference>
        </references>
      </pivotArea>
    </chartFormat>
    <chartFormat chart="7" format="6" series="1">
      <pivotArea type="data" outline="0" fieldPosition="0">
        <references count="1">
          <reference field="4294967294" count="1" selected="0">
            <x v="0"/>
          </reference>
        </references>
      </pivotArea>
    </chartFormat>
    <chartFormat chart="8" format="5" series="1">
      <pivotArea type="data" outline="0" fieldPosition="0">
        <references count="1">
          <reference field="4294967294" count="1" selected="0">
            <x v="0"/>
          </reference>
        </references>
      </pivotArea>
    </chartFormat>
    <chartFormat chart="9" format="6" series="1">
      <pivotArea type="data" outline="0" fieldPosition="0">
        <references count="1">
          <reference field="4294967294" count="1" selected="0">
            <x v="0"/>
          </reference>
        </references>
      </pivotArea>
    </chartFormat>
    <chartFormat chart="7" format="7">
      <pivotArea type="data" outline="0" fieldPosition="0">
        <references count="3">
          <reference field="4294967294" count="1" selected="0">
            <x v="0"/>
          </reference>
          <reference field="5" count="1" selected="0">
            <x v="3"/>
          </reference>
          <reference field="6" count="1" selected="0">
            <x v="3"/>
          </reference>
        </references>
      </pivotArea>
    </chartFormat>
    <chartFormat chart="14" format="10" series="1">
      <pivotArea type="data" outline="0" fieldPosition="0">
        <references count="1">
          <reference field="4294967294" count="1" selected="0">
            <x v="0"/>
          </reference>
        </references>
      </pivotArea>
    </chartFormat>
    <chartFormat chart="14" format="11">
      <pivotArea type="data" outline="0" fieldPosition="0">
        <references count="3">
          <reference field="4294967294" count="1" selected="0">
            <x v="0"/>
          </reference>
          <reference field="5" count="1" selected="0">
            <x v="3"/>
          </reference>
          <reference field="6" count="1" selected="0">
            <x v="3"/>
          </reference>
        </references>
      </pivotArea>
    </chartFormat>
    <chartFormat chart="25" format="10" series="1">
      <pivotArea type="data" outline="0" fieldPosition="0">
        <references count="1">
          <reference field="4294967294" count="1" selected="0">
            <x v="0"/>
          </reference>
        </references>
      </pivotArea>
    </chartFormat>
    <chartFormat chart="27" format="10" series="1">
      <pivotArea type="data" outline="0" fieldPosition="0">
        <references count="1">
          <reference field="4294967294" count="1" selected="0">
            <x v="0"/>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CF894B0-406F-4BFE-BC7C-1DA0479A63DE}" name="SpendingSplitOverTime"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7">
  <location ref="A3:E7" firstHeaderRow="1" firstDataRow="2" firstDataCol="1"/>
  <pivotFields count="7">
    <pivotField numFmtId="14" showAll="0"/>
    <pivotField showAll="0"/>
    <pivotField dataField="1" numFmtId="165" showAll="0"/>
    <pivotField axis="axisCol" showAll="0">
      <items count="5">
        <item x="2"/>
        <item x="0"/>
        <item x="1"/>
        <item m="1" x="3"/>
        <item t="default"/>
      </items>
    </pivotField>
    <pivotField showAll="0"/>
    <pivotField axis="axisRow" showAll="0">
      <items count="6">
        <item m="1" x="1"/>
        <item m="1" x="4"/>
        <item m="1" x="3"/>
        <item m="1" x="2"/>
        <item x="0"/>
        <item t="default"/>
      </items>
    </pivotField>
    <pivotField axis="axisRow" multipleItemSelectionAllowed="1" showAll="0" sortType="ascending">
      <items count="7">
        <item m="1" x="1"/>
        <item m="1" x="4"/>
        <item m="1" x="2"/>
        <item x="0"/>
        <item m="1" x="3"/>
        <item m="1" x="5"/>
        <item t="default"/>
      </items>
    </pivotField>
  </pivotFields>
  <rowFields count="2">
    <field x="5"/>
    <field x="6"/>
  </rowFields>
  <rowItems count="3">
    <i>
      <x v="4"/>
    </i>
    <i r="1">
      <x v="3"/>
    </i>
    <i t="grand">
      <x/>
    </i>
  </rowItems>
  <colFields count="1">
    <field x="3"/>
  </colFields>
  <colItems count="4">
    <i>
      <x/>
    </i>
    <i>
      <x v="1"/>
    </i>
    <i>
      <x v="2"/>
    </i>
    <i t="grand">
      <x/>
    </i>
  </colItems>
  <dataFields count="1">
    <dataField name="Spending" fld="2" baseField="4" baseItem="0"/>
  </dataFields>
  <chartFormats count="13">
    <chartFormat chart="0" format="2" series="1">
      <pivotArea type="data" outline="0" fieldPosition="0">
        <references count="1">
          <reference field="4294967294" count="1" selected="0">
            <x v="0"/>
          </reference>
        </references>
      </pivotArea>
    </chartFormat>
    <chartFormat chart="0" format="4" series="1">
      <pivotArea type="data" outline="0" fieldPosition="0">
        <references count="2">
          <reference field="4294967294" count="1" selected="0">
            <x v="0"/>
          </reference>
          <reference field="3" count="1" selected="0">
            <x v="1"/>
          </reference>
        </references>
      </pivotArea>
    </chartFormat>
    <chartFormat chart="0" format="6" series="1">
      <pivotArea type="data" outline="0" fieldPosition="0">
        <references count="2">
          <reference field="4294967294" count="1" selected="0">
            <x v="0"/>
          </reference>
          <reference field="3" count="1" selected="0">
            <x v="2"/>
          </reference>
        </references>
      </pivotArea>
    </chartFormat>
    <chartFormat chart="0" format="9" series="1">
      <pivotArea type="data" outline="0" fieldPosition="0">
        <references count="2">
          <reference field="4294967294" count="1" selected="0">
            <x v="0"/>
          </reference>
          <reference field="3" count="1" selected="0">
            <x v="0"/>
          </reference>
        </references>
      </pivotArea>
    </chartFormat>
    <chartFormat chart="5" format="1" series="1">
      <pivotArea type="data" outline="0" fieldPosition="0">
        <references count="2">
          <reference field="4294967294" count="1" selected="0">
            <x v="0"/>
          </reference>
          <reference field="3" count="1" selected="0">
            <x v="0"/>
          </reference>
        </references>
      </pivotArea>
    </chartFormat>
    <chartFormat chart="5" format="3" series="1">
      <pivotArea type="data" outline="0" fieldPosition="0">
        <references count="2">
          <reference field="4294967294" count="1" selected="0">
            <x v="0"/>
          </reference>
          <reference field="3" count="1" selected="0">
            <x v="1"/>
          </reference>
        </references>
      </pivotArea>
    </chartFormat>
    <chartFormat chart="5" format="5" series="1">
      <pivotArea type="data" outline="0" fieldPosition="0">
        <references count="2">
          <reference field="4294967294" count="1" selected="0">
            <x v="0"/>
          </reference>
          <reference field="3" count="1" selected="0">
            <x v="2"/>
          </reference>
        </references>
      </pivotArea>
    </chartFormat>
    <chartFormat chart="8" format="1" series="1">
      <pivotArea type="data" outline="0" fieldPosition="0">
        <references count="2">
          <reference field="4294967294" count="1" selected="0">
            <x v="0"/>
          </reference>
          <reference field="3" count="1" selected="0">
            <x v="0"/>
          </reference>
        </references>
      </pivotArea>
    </chartFormat>
    <chartFormat chart="8" format="3" series="1">
      <pivotArea type="data" outline="0" fieldPosition="0">
        <references count="2">
          <reference field="4294967294" count="1" selected="0">
            <x v="0"/>
          </reference>
          <reference field="3" count="1" selected="0">
            <x v="1"/>
          </reference>
        </references>
      </pivotArea>
    </chartFormat>
    <chartFormat chart="8" format="5" series="1">
      <pivotArea type="data" outline="0" fieldPosition="0">
        <references count="2">
          <reference field="4294967294" count="1" selected="0">
            <x v="0"/>
          </reference>
          <reference field="3" count="1" selected="0">
            <x v="2"/>
          </reference>
        </references>
      </pivotArea>
    </chartFormat>
    <chartFormat chart="12" format="16" series="1">
      <pivotArea type="data" outline="0" fieldPosition="0">
        <references count="2">
          <reference field="4294967294" count="1" selected="0">
            <x v="0"/>
          </reference>
          <reference field="3" count="1" selected="0">
            <x v="0"/>
          </reference>
        </references>
      </pivotArea>
    </chartFormat>
    <chartFormat chart="12" format="18" series="1">
      <pivotArea type="data" outline="0" fieldPosition="0">
        <references count="2">
          <reference field="4294967294" count="1" selected="0">
            <x v="0"/>
          </reference>
          <reference field="3" count="1" selected="0">
            <x v="1"/>
          </reference>
        </references>
      </pivotArea>
    </chartFormat>
    <chartFormat chart="12" format="20" series="1">
      <pivotArea type="data" outline="0" fieldPosition="0">
        <references count="2">
          <reference field="4294967294" count="1" selected="0">
            <x v="0"/>
          </reference>
          <reference field="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DC222C7E-A04D-4104-80C7-C983940855D0}" sourceName="Year">
  <pivotTables>
    <pivotTable tabId="4" name="Spending by category"/>
  </pivotTables>
  <data>
    <tabular pivotCacheId="2112506984" showMissing="0">
      <items count="5">
        <i x="0" s="1"/>
        <i x="2" s="1" nd="1"/>
        <i x="4" s="1" nd="1"/>
        <i x="3" s="1" nd="1"/>
        <i x="1"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onth" xr10:uid="{08DC6A09-45DB-443F-BE0F-C86C0BD4C1F1}" sourceName="Month">
  <pivotTables>
    <pivotTable tabId="4" name="Spending by category"/>
  </pivotTables>
  <data>
    <tabular pivotCacheId="2112506984" showMissing="0">
      <items count="6">
        <i x="0" s="1"/>
        <i x="1" s="1" nd="1"/>
        <i x="4" s="1" nd="1"/>
        <i x="2" s="1" nd="1"/>
        <i x="3" s="1" nd="1"/>
        <i x="5"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861994FB-D653-4E53-8DC7-66E4BE1A361D}" cache="Slicer_Year" caption="Year" columnCount="2" style="SlicerStyleDark3" rowHeight="228600"/>
  <slicer name="Month" xr10:uid="{92A49C4D-136B-486F-8F48-8315521CE70B}" cache="Slicer_Month" caption="Month" columnCount="4" style="SlicerStyleDark3" rowHeight="2286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2BB79E-E31F-4025-A4B9-264F77FE31BE}" name="tCategories" displayName="tCategories" ref="B8:C17" totalsRowShown="0" headerRowDxfId="19" dataDxfId="18">
  <autoFilter ref="B8:C17" xr:uid="{512BB79E-E31F-4025-A4B9-264F77FE31BE}"/>
  <sortState xmlns:xlrd2="http://schemas.microsoft.com/office/spreadsheetml/2017/richdata2" ref="B9:B18">
    <sortCondition ref="B8:B18"/>
  </sortState>
  <tableColumns count="2">
    <tableColumn id="1" xr3:uid="{8269D083-09B1-4F11-83C7-CF058D2C029E}" name="Category" dataDxfId="17"/>
    <tableColumn id="2" xr3:uid="{DF947519-BCD6-4DE0-9FD1-B4CFA219F31F}" name="What goes in this category" dataDxfId="16"/>
  </tableColumns>
  <tableStyleInfo name="TableStyleMedium4"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7CE59D6-E80B-4961-A230-66FA9D06D07E}" name="tTransactions" displayName="tTransactions" ref="B10:H13" totalsRowShown="0" headerRowDxfId="15" dataDxfId="14">
  <autoFilter ref="B10:H13" xr:uid="{57CE59D6-E80B-4961-A230-66FA9D06D07E}"/>
  <sortState xmlns:xlrd2="http://schemas.microsoft.com/office/spreadsheetml/2017/richdata2" ref="B11:F13">
    <sortCondition ref="B10:B13"/>
  </sortState>
  <tableColumns count="7">
    <tableColumn id="1" xr3:uid="{38447B95-F8F1-4F7E-9D10-45D4F1646D04}" name="Date" dataDxfId="13"/>
    <tableColumn id="2" xr3:uid="{CDF3A069-115A-4647-97DE-F493E02BECB2}" name="Description" dataDxfId="12"/>
    <tableColumn id="4" xr3:uid="{317A0CC8-DD77-4371-BEA2-7FB37814D236}" name="Amount" dataDxfId="11"/>
    <tableColumn id="3" xr3:uid="{4914F1C8-A899-473A-B497-96EED2074E73}" name="Category" dataDxfId="10"/>
    <tableColumn id="8" xr3:uid="{5F71DDF8-D303-4540-9B79-664D3AA7B778}" name="Account" dataDxfId="9"/>
    <tableColumn id="7" xr3:uid="{DDD6A12C-91A7-4D06-8146-481D772A6D76}" name="Year" dataDxfId="8">
      <calculatedColumnFormula>IF(tTransactions[[#This Row],[Date]]="","",YEAR(tTransactions[[#This Row],[Date]]))</calculatedColumnFormula>
    </tableColumn>
    <tableColumn id="9" xr3:uid="{1E10FE02-38E9-47C6-982E-BEA0D8C2DDF1}" name="Month" dataDxfId="7">
      <calculatedColumnFormula>IF(tTransactions[[#This Row],[Date]]="","",TEXT(tTransactions[[#This Row],[Date]],"MMM"))</calculatedColumnFormula>
    </tableColumn>
  </tableColumns>
  <tableStyleInfo name="TableStyleMedium4"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CAFBD8-8297-447C-ABC9-331B749B300E}" name="Table3" displayName="Table3" ref="A1:D5" totalsRowShown="0">
  <autoFilter ref="A1:D5" xr:uid="{26CAFBD8-8297-447C-ABC9-331B749B300E}"/>
  <tableColumns count="4">
    <tableColumn id="1" xr3:uid="{AF19A366-6EAB-4C1C-B53A-D4DE088F6E77}" name="What"/>
    <tableColumn id="2" xr3:uid="{B32FE137-94E6-4349-A357-050476DF3E5E}" name="Count"/>
    <tableColumn id="3" xr3:uid="{EEF34D28-BC33-421F-A0E0-C542645E61EC}" name="Problem">
      <calculatedColumnFormula>IF(B2&lt;&gt;$B$2,"Yes","No")</calculatedColumnFormula>
    </tableColumn>
    <tableColumn id="4" xr3:uid="{254F15A5-D38C-4A7D-8D7D-07B4FA0B476C}" name="Fix" dataDxfId="1"/>
  </tableColumns>
  <tableStyleInfo name="TableStyleMedium4" showFirstColumn="0" showLastColumn="0" showRowStripes="1" showColumnStripes="0"/>
</table>
</file>

<file path=xl/theme/theme1.xml><?xml version="1.0" encoding="utf-8"?>
<a:theme xmlns:a="http://schemas.openxmlformats.org/drawingml/2006/main" name="Rebel Theme">
  <a:themeElements>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Rebel colours">
    <a:dk1>
      <a:sysClr val="windowText" lastClr="000000"/>
    </a:dk1>
    <a:lt1>
      <a:sysClr val="window" lastClr="FFFFFF"/>
    </a:lt1>
    <a:dk2>
      <a:srgbClr val="44546A"/>
    </a:dk2>
    <a:lt2>
      <a:srgbClr val="E7E6E6"/>
    </a:lt2>
    <a:accent1>
      <a:srgbClr val="F6EB61"/>
    </a:accent1>
    <a:accent2>
      <a:srgbClr val="8BB8E8"/>
    </a:accent2>
    <a:accent3>
      <a:srgbClr val="ECA154"/>
    </a:accent3>
    <a:accent4>
      <a:srgbClr val="91D6AC"/>
    </a:accent4>
    <a:accent5>
      <a:srgbClr val="D24D6C"/>
    </a:accent5>
    <a:accent6>
      <a:srgbClr val="F66161"/>
    </a:accent6>
    <a:hlink>
      <a:srgbClr val="0563C1"/>
    </a:hlink>
    <a:folHlink>
      <a:srgbClr val="954F72"/>
    </a:folHlink>
  </a:clrScheme>
  <a:fontScheme name="Rebel font">
    <a:majorFont>
      <a:latin typeface="Poppins"/>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rebeldonegans.com/finance/take-control/how-big-is-your-gap/" TargetMode="External"/><Relationship Id="rId2" Type="http://schemas.openxmlformats.org/officeDocument/2006/relationships/hyperlink" Target="https://rebeldonegans.com/finance/excel-for-beginners/" TargetMode="External"/><Relationship Id="rId1" Type="http://schemas.openxmlformats.org/officeDocument/2006/relationships/hyperlink" Target="https://rebeldonegans.com/finance/take-control/spending-tracker-template/" TargetMode="External"/><Relationship Id="rId5" Type="http://schemas.openxmlformats.org/officeDocument/2006/relationships/drawing" Target="../drawings/drawing1.xml"/><Relationship Id="rId4" Type="http://schemas.openxmlformats.org/officeDocument/2006/relationships/hyperlink" Target="https://rebeldonegans.com/finance/take-control/spending-tracker-template"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3" Type="http://schemas.openxmlformats.org/officeDocument/2006/relationships/hyperlink" Target="http://your-saving.com/" TargetMode="External"/><Relationship Id="rId2" Type="http://schemas.openxmlformats.org/officeDocument/2006/relationships/hyperlink" Target="http://your-saving.com/" TargetMode="External"/><Relationship Id="rId1" Type="http://schemas.openxmlformats.org/officeDocument/2006/relationships/hyperlink" Target="https://form.jotform.com/2415793212373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7DC4A-98F5-443D-9BB3-EB8A62262217}">
  <dimension ref="B2:H159"/>
  <sheetViews>
    <sheetView showGridLines="0" tabSelected="1" workbookViewId="0"/>
  </sheetViews>
  <sheetFormatPr defaultRowHeight="21.5"/>
  <cols>
    <col min="1" max="1" width="3.5" customWidth="1"/>
    <col min="2" max="2" width="9.5" customWidth="1"/>
  </cols>
  <sheetData>
    <row r="2" spans="2:2" ht="54">
      <c r="B2" s="35" t="s">
        <v>0</v>
      </c>
    </row>
    <row r="3" spans="2:2" ht="42.5">
      <c r="B3" s="36" t="s">
        <v>1</v>
      </c>
    </row>
    <row r="4" spans="2:2" ht="30.5">
      <c r="B4" s="55" t="s">
        <v>2</v>
      </c>
    </row>
    <row r="5" spans="2:2">
      <c r="B5" s="44" t="s">
        <v>3</v>
      </c>
    </row>
    <row r="7" spans="2:2">
      <c r="B7" s="27" t="s">
        <v>4</v>
      </c>
    </row>
    <row r="8" spans="2:2">
      <c r="B8" t="s">
        <v>5</v>
      </c>
    </row>
    <row r="9" spans="2:2">
      <c r="B9" s="44" t="s">
        <v>6</v>
      </c>
    </row>
    <row r="10" spans="2:2">
      <c r="B10" s="44"/>
    </row>
    <row r="11" spans="2:2">
      <c r="B11" s="27" t="s">
        <v>7</v>
      </c>
    </row>
    <row r="12" spans="2:2">
      <c r="B12" t="s">
        <v>8</v>
      </c>
    </row>
    <row r="13" spans="2:2">
      <c r="B13" t="s">
        <v>9</v>
      </c>
    </row>
    <row r="14" spans="2:2">
      <c r="B14" t="s">
        <v>10</v>
      </c>
    </row>
    <row r="36" spans="2:2">
      <c r="B36" s="27" t="s">
        <v>11</v>
      </c>
    </row>
    <row r="37" spans="2:2">
      <c r="B37" t="s">
        <v>12</v>
      </c>
    </row>
    <row r="38" spans="2:2">
      <c r="B38" t="s">
        <v>13</v>
      </c>
    </row>
    <row r="39" spans="2:2">
      <c r="B39" t="s">
        <v>14</v>
      </c>
    </row>
    <row r="40" spans="2:2">
      <c r="B40" t="s">
        <v>15</v>
      </c>
    </row>
    <row r="41" spans="2:2">
      <c r="B41" t="s">
        <v>16</v>
      </c>
    </row>
    <row r="42" spans="2:2">
      <c r="B42" t="s">
        <v>17</v>
      </c>
    </row>
    <row r="43" spans="2:2">
      <c r="B43" t="s">
        <v>18</v>
      </c>
    </row>
    <row r="44" spans="2:2">
      <c r="B44" t="s">
        <v>19</v>
      </c>
    </row>
    <row r="45" spans="2:2">
      <c r="B45" t="s">
        <v>20</v>
      </c>
    </row>
    <row r="47" spans="2:2">
      <c r="B47" s="27" t="s">
        <v>21</v>
      </c>
    </row>
    <row r="48" spans="2:2">
      <c r="B48" t="s">
        <v>22</v>
      </c>
    </row>
    <row r="49" spans="2:2">
      <c r="B49" t="s">
        <v>23</v>
      </c>
    </row>
    <row r="50" spans="2:2">
      <c r="B50" t="s">
        <v>24</v>
      </c>
    </row>
    <row r="51" spans="2:2">
      <c r="B51" t="s">
        <v>25</v>
      </c>
    </row>
    <row r="52" spans="2:2">
      <c r="B52" t="s">
        <v>26</v>
      </c>
    </row>
    <row r="54" spans="2:2">
      <c r="B54" s="38" t="s">
        <v>27</v>
      </c>
    </row>
    <row r="55" spans="2:2">
      <c r="B55" t="s">
        <v>28</v>
      </c>
    </row>
    <row r="56" spans="2:2">
      <c r="B56" t="s">
        <v>29</v>
      </c>
    </row>
    <row r="57" spans="2:2">
      <c r="B57" t="s">
        <v>30</v>
      </c>
    </row>
    <row r="58" spans="2:2">
      <c r="B58" t="s">
        <v>31</v>
      </c>
    </row>
    <row r="59" spans="2:2">
      <c r="B59" t="s">
        <v>32</v>
      </c>
    </row>
    <row r="60" spans="2:2">
      <c r="B60" t="s">
        <v>33</v>
      </c>
    </row>
    <row r="61" spans="2:2">
      <c r="B61" t="s">
        <v>34</v>
      </c>
    </row>
    <row r="62" spans="2:2">
      <c r="B62" t="s">
        <v>35</v>
      </c>
    </row>
    <row r="63" spans="2:2">
      <c r="B63" t="s">
        <v>36</v>
      </c>
    </row>
    <row r="64" spans="2:2">
      <c r="B64" t="s">
        <v>37</v>
      </c>
    </row>
    <row r="66" spans="2:2">
      <c r="B66" s="38" t="s">
        <v>38</v>
      </c>
    </row>
    <row r="67" spans="2:2">
      <c r="B67" t="s">
        <v>39</v>
      </c>
    </row>
    <row r="68" spans="2:2">
      <c r="B68" t="s">
        <v>40</v>
      </c>
    </row>
    <row r="69" spans="2:2">
      <c r="B69" t="s">
        <v>41</v>
      </c>
    </row>
    <row r="70" spans="2:2">
      <c r="B70" t="s">
        <v>42</v>
      </c>
    </row>
    <row r="71" spans="2:2">
      <c r="B71" t="s">
        <v>43</v>
      </c>
    </row>
    <row r="72" spans="2:2">
      <c r="B72" t="s">
        <v>44</v>
      </c>
    </row>
    <row r="73" spans="2:2">
      <c r="B73" t="s">
        <v>45</v>
      </c>
    </row>
    <row r="74" spans="2:2">
      <c r="B74" t="s">
        <v>46</v>
      </c>
    </row>
    <row r="75" spans="2:2">
      <c r="B75" t="s">
        <v>47</v>
      </c>
    </row>
    <row r="76" spans="2:2">
      <c r="B76" t="s">
        <v>48</v>
      </c>
    </row>
    <row r="77" spans="2:2">
      <c r="B77" t="s">
        <v>49</v>
      </c>
    </row>
    <row r="79" spans="2:2">
      <c r="B79" s="38" t="s">
        <v>50</v>
      </c>
    </row>
    <row r="80" spans="2:2">
      <c r="B80" t="s">
        <v>51</v>
      </c>
    </row>
    <row r="81" spans="2:8">
      <c r="B81" t="s">
        <v>52</v>
      </c>
    </row>
    <row r="82" spans="2:8">
      <c r="B82" t="s">
        <v>53</v>
      </c>
    </row>
    <row r="83" spans="2:8">
      <c r="B83" t="s">
        <v>54</v>
      </c>
    </row>
    <row r="84" spans="2:8">
      <c r="B84" s="52">
        <v>45322</v>
      </c>
      <c r="C84">
        <f>DAY(B84)</f>
        <v>31</v>
      </c>
      <c r="D84" t="str">
        <f>TEXT(B84,"MMMM")</f>
        <v>January</v>
      </c>
    </row>
    <row r="85" spans="2:8">
      <c r="B85" s="51" t="s">
        <v>55</v>
      </c>
      <c r="C85" s="22"/>
      <c r="D85" s="22"/>
      <c r="F85" s="22"/>
      <c r="G85" s="22"/>
      <c r="H85" s="22"/>
    </row>
    <row r="86" spans="2:8">
      <c r="B86" s="51" t="s">
        <v>56</v>
      </c>
      <c r="C86" s="22"/>
      <c r="D86" s="22"/>
      <c r="E86" s="22"/>
      <c r="F86" s="22"/>
      <c r="G86" s="22"/>
      <c r="H86" s="22"/>
    </row>
    <row r="87" spans="2:8" ht="17.25" customHeight="1">
      <c r="B87" s="47"/>
      <c r="C87" s="22"/>
      <c r="D87" s="22"/>
      <c r="E87" s="22"/>
      <c r="F87" s="22"/>
      <c r="G87" s="22"/>
      <c r="H87" s="22"/>
    </row>
    <row r="88" spans="2:8">
      <c r="B88" s="27" t="s">
        <v>57</v>
      </c>
    </row>
    <row r="89" spans="2:8">
      <c r="B89" t="s">
        <v>58</v>
      </c>
    </row>
    <row r="90" spans="2:8">
      <c r="B90" t="s">
        <v>59</v>
      </c>
    </row>
    <row r="91" spans="2:8">
      <c r="B91" t="s">
        <v>60</v>
      </c>
    </row>
    <row r="92" spans="2:8">
      <c r="B92" t="s">
        <v>61</v>
      </c>
    </row>
    <row r="93" spans="2:8">
      <c r="B93" t="s">
        <v>62</v>
      </c>
    </row>
    <row r="94" spans="2:8">
      <c r="B94" t="s">
        <v>63</v>
      </c>
    </row>
    <row r="95" spans="2:8">
      <c r="B95" t="s">
        <v>64</v>
      </c>
    </row>
    <row r="97" spans="2:2">
      <c r="B97" s="38" t="s">
        <v>65</v>
      </c>
    </row>
    <row r="98" spans="2:2">
      <c r="B98" t="s">
        <v>66</v>
      </c>
    </row>
    <row r="99" spans="2:2">
      <c r="B99" t="s">
        <v>67</v>
      </c>
    </row>
    <row r="100" spans="2:2">
      <c r="B100" t="s">
        <v>68</v>
      </c>
    </row>
    <row r="101" spans="2:2">
      <c r="B101" t="s">
        <v>69</v>
      </c>
    </row>
    <row r="102" spans="2:2">
      <c r="B102" t="s">
        <v>70</v>
      </c>
    </row>
    <row r="103" spans="2:2">
      <c r="B103" t="s">
        <v>71</v>
      </c>
    </row>
    <row r="104" spans="2:2">
      <c r="B104" t="s">
        <v>72</v>
      </c>
    </row>
    <row r="106" spans="2:2">
      <c r="B106" s="27" t="s">
        <v>73</v>
      </c>
    </row>
    <row r="107" spans="2:2">
      <c r="B107" t="s">
        <v>74</v>
      </c>
    </row>
    <row r="108" spans="2:2">
      <c r="B108" t="s">
        <v>75</v>
      </c>
    </row>
    <row r="110" spans="2:2">
      <c r="B110" t="s">
        <v>76</v>
      </c>
    </row>
    <row r="111" spans="2:2">
      <c r="B111" t="s">
        <v>77</v>
      </c>
    </row>
    <row r="112" spans="2:2">
      <c r="B112" t="s">
        <v>78</v>
      </c>
    </row>
    <row r="113" spans="2:2">
      <c r="B113" t="s">
        <v>79</v>
      </c>
    </row>
    <row r="114" spans="2:2">
      <c r="B114" s="31" t="s">
        <v>80</v>
      </c>
    </row>
    <row r="115" spans="2:2">
      <c r="B115" s="31" t="s">
        <v>81</v>
      </c>
    </row>
    <row r="116" spans="2:2">
      <c r="B116" s="27"/>
    </row>
    <row r="117" spans="2:2">
      <c r="B117" s="27" t="s">
        <v>82</v>
      </c>
    </row>
    <row r="118" spans="2:2">
      <c r="B118" s="31" t="s">
        <v>83</v>
      </c>
    </row>
    <row r="119" spans="2:2">
      <c r="B119" t="s">
        <v>84</v>
      </c>
    </row>
    <row r="120" spans="2:2">
      <c r="B120" t="s">
        <v>85</v>
      </c>
    </row>
    <row r="121" spans="2:2">
      <c r="B121" t="s">
        <v>86</v>
      </c>
    </row>
    <row r="122" spans="2:2">
      <c r="B122" t="s">
        <v>87</v>
      </c>
    </row>
    <row r="123" spans="2:2" ht="17.25" customHeight="1">
      <c r="B123" s="44" t="s">
        <v>88</v>
      </c>
    </row>
    <row r="125" spans="2:2">
      <c r="B125" t="s">
        <v>89</v>
      </c>
    </row>
    <row r="127" spans="2:2">
      <c r="B127" s="27" t="s">
        <v>90</v>
      </c>
    </row>
    <row r="128" spans="2:2">
      <c r="B128" s="31" t="s">
        <v>91</v>
      </c>
    </row>
    <row r="129" spans="2:2">
      <c r="B129" s="31" t="s">
        <v>92</v>
      </c>
    </row>
    <row r="130" spans="2:2">
      <c r="B130" s="31" t="s">
        <v>93</v>
      </c>
    </row>
    <row r="131" spans="2:2">
      <c r="B131" s="31"/>
    </row>
    <row r="132" spans="2:2">
      <c r="B132" s="31" t="s">
        <v>94</v>
      </c>
    </row>
    <row r="133" spans="2:2">
      <c r="B133" s="31" t="s">
        <v>95</v>
      </c>
    </row>
    <row r="134" spans="2:2">
      <c r="B134" s="31" t="s">
        <v>96</v>
      </c>
    </row>
    <row r="135" spans="2:2">
      <c r="B135" s="31" t="s">
        <v>97</v>
      </c>
    </row>
    <row r="136" spans="2:2">
      <c r="B136" s="31"/>
    </row>
    <row r="137" spans="2:2">
      <c r="B137" s="31" t="s">
        <v>98</v>
      </c>
    </row>
    <row r="138" spans="2:2">
      <c r="B138" s="31"/>
    </row>
    <row r="139" spans="2:2">
      <c r="B139" s="61" t="s">
        <v>99</v>
      </c>
    </row>
    <row r="140" spans="2:2">
      <c r="B140" s="31" t="s">
        <v>100</v>
      </c>
    </row>
    <row r="141" spans="2:2">
      <c r="B141" s="31" t="s">
        <v>101</v>
      </c>
    </row>
    <row r="142" spans="2:2">
      <c r="B142" s="31"/>
    </row>
    <row r="143" spans="2:2">
      <c r="B143" s="27" t="s">
        <v>102</v>
      </c>
    </row>
    <row r="144" spans="2:2">
      <c r="B144" t="s">
        <v>103</v>
      </c>
    </row>
    <row r="145" spans="2:2">
      <c r="B145" t="s">
        <v>104</v>
      </c>
    </row>
    <row r="146" spans="2:2">
      <c r="B146" t="s">
        <v>105</v>
      </c>
    </row>
    <row r="148" spans="2:2">
      <c r="B148" t="s">
        <v>106</v>
      </c>
    </row>
    <row r="149" spans="2:2">
      <c r="B149" t="s">
        <v>107</v>
      </c>
    </row>
    <row r="150" spans="2:2">
      <c r="B150" s="44" t="s">
        <v>108</v>
      </c>
    </row>
    <row r="152" spans="2:2">
      <c r="B152" s="27" t="s">
        <v>109</v>
      </c>
    </row>
    <row r="153" spans="2:2">
      <c r="B153" t="s">
        <v>110</v>
      </c>
    </row>
    <row r="154" spans="2:2">
      <c r="B154" t="s">
        <v>111</v>
      </c>
    </row>
    <row r="155" spans="2:2">
      <c r="B155" t="s">
        <v>112</v>
      </c>
    </row>
    <row r="156" spans="2:2">
      <c r="B156" t="s">
        <v>113</v>
      </c>
    </row>
    <row r="157" spans="2:2">
      <c r="B157" t="s">
        <v>114</v>
      </c>
    </row>
    <row r="158" spans="2:2">
      <c r="B158" t="s">
        <v>115</v>
      </c>
    </row>
    <row r="159" spans="2:2">
      <c r="B159" t="s">
        <v>116</v>
      </c>
    </row>
  </sheetData>
  <dataValidations disablePrompts="1" count="1">
    <dataValidation allowBlank="1" showInputMessage="1" showErrorMessage="1" sqref="D86:H87 F85:H85 D85" xr:uid="{2780F99C-FBA6-4C47-BBF9-BF930CA1FC6B}"/>
  </dataValidations>
  <hyperlinks>
    <hyperlink ref="B123" r:id="rId1" xr:uid="{BF9C00AF-6572-4794-8F67-F2272F2B757B}"/>
    <hyperlink ref="B9" r:id="rId2" xr:uid="{A3EF203D-CC6C-4541-8848-F19BC57C4322}"/>
    <hyperlink ref="B150" r:id="rId3" xr:uid="{EA412D79-5165-40F9-8350-A3AA0ED82760}"/>
    <hyperlink ref="B5" r:id="rId4" xr:uid="{9D575BBF-1A06-40AA-A001-B588BF87C669}"/>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69CDB-5F5E-40A9-AFD1-49C0AF174D3D}">
  <dimension ref="B2:L21"/>
  <sheetViews>
    <sheetView showGridLines="0" workbookViewId="0"/>
  </sheetViews>
  <sheetFormatPr defaultColWidth="9" defaultRowHeight="21.75" customHeight="1"/>
  <cols>
    <col min="1" max="1" width="2" style="23" customWidth="1"/>
    <col min="2" max="2" width="13.5" style="23" customWidth="1"/>
    <col min="3" max="3" width="67.5" style="23" customWidth="1"/>
    <col min="4" max="12" width="8.78515625" customWidth="1"/>
    <col min="13" max="16384" width="9" style="23"/>
  </cols>
  <sheetData>
    <row r="2" spans="2:3" ht="21.5">
      <c r="B2" s="24" t="s">
        <v>117</v>
      </c>
    </row>
    <row r="3" spans="2:3" ht="21.5">
      <c r="B3" s="64" t="s">
        <v>118</v>
      </c>
      <c r="C3" s="64"/>
    </row>
    <row r="4" spans="2:3" ht="21.5">
      <c r="B4" s="22" t="s">
        <v>119</v>
      </c>
      <c r="C4" s="63"/>
    </row>
    <row r="5" spans="2:3" ht="21.5">
      <c r="B5" s="22" t="s">
        <v>120</v>
      </c>
      <c r="C5" s="63"/>
    </row>
    <row r="6" spans="2:3" ht="21.5">
      <c r="B6" s="64" t="s">
        <v>121</v>
      </c>
      <c r="C6" s="64"/>
    </row>
    <row r="7" spans="2:3" ht="21.5">
      <c r="B7" s="30"/>
    </row>
    <row r="8" spans="2:3" ht="21.5">
      <c r="B8" s="40" t="s">
        <v>122</v>
      </c>
      <c r="C8" s="42" t="s">
        <v>123</v>
      </c>
    </row>
    <row r="9" spans="2:3" ht="21.5">
      <c r="B9" s="23" t="s">
        <v>124</v>
      </c>
      <c r="C9" s="23" t="s">
        <v>125</v>
      </c>
    </row>
    <row r="10" spans="2:3" ht="21.5">
      <c r="B10" s="23" t="s">
        <v>126</v>
      </c>
      <c r="C10" s="23" t="s">
        <v>127</v>
      </c>
    </row>
    <row r="11" spans="2:3" ht="21.5">
      <c r="B11" s="23" t="s">
        <v>128</v>
      </c>
      <c r="C11" s="23" t="s">
        <v>129</v>
      </c>
    </row>
    <row r="12" spans="2:3" ht="21.5">
      <c r="B12" s="23" t="s">
        <v>130</v>
      </c>
      <c r="C12" s="23" t="s">
        <v>131</v>
      </c>
    </row>
    <row r="13" spans="2:3" ht="21.5">
      <c r="B13" s="23" t="s">
        <v>132</v>
      </c>
      <c r="C13" s="23" t="s">
        <v>133</v>
      </c>
    </row>
    <row r="14" spans="2:3" ht="21.5">
      <c r="B14" s="23" t="s">
        <v>134</v>
      </c>
      <c r="C14" s="23" t="s">
        <v>135</v>
      </c>
    </row>
    <row r="15" spans="2:3" ht="21.5">
      <c r="B15" s="23" t="s">
        <v>136</v>
      </c>
      <c r="C15" s="43" t="s">
        <v>137</v>
      </c>
    </row>
    <row r="16" spans="2:3" ht="21.5">
      <c r="B16" s="23" t="s">
        <v>138</v>
      </c>
      <c r="C16" s="43" t="s">
        <v>139</v>
      </c>
    </row>
    <row r="17" spans="2:4" ht="21.5">
      <c r="B17" s="23" t="s">
        <v>140</v>
      </c>
      <c r="C17" s="43" t="s">
        <v>141</v>
      </c>
    </row>
    <row r="21" spans="2:4" ht="21.75" customHeight="1">
      <c r="D21" s="23"/>
    </row>
  </sheetData>
  <mergeCells count="2">
    <mergeCell ref="B3:C3"/>
    <mergeCell ref="B6:C6"/>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C82DB-01A6-41F1-AF02-28D41EDBDD2E}">
  <dimension ref="A1:H13"/>
  <sheetViews>
    <sheetView showGridLines="0" workbookViewId="0">
      <selection activeCell="B14" sqref="B14"/>
    </sheetView>
  </sheetViews>
  <sheetFormatPr defaultColWidth="9" defaultRowHeight="21.75" customHeight="1"/>
  <cols>
    <col min="1" max="1" width="2.28515625" customWidth="1"/>
    <col min="2" max="2" width="12" style="47" customWidth="1"/>
    <col min="3" max="3" width="35.5" style="22" customWidth="1"/>
    <col min="4" max="4" width="8" style="22" bestFit="1" customWidth="1"/>
    <col min="5" max="5" width="10.2109375" style="22" bestFit="1" customWidth="1"/>
    <col min="6" max="6" width="9.92578125" style="22" bestFit="1" customWidth="1"/>
    <col min="7" max="7" width="6.28515625" style="22" bestFit="1" customWidth="1"/>
    <col min="8" max="8" width="7.7109375" style="22" bestFit="1" customWidth="1"/>
    <col min="9" max="16384" width="9" style="22"/>
  </cols>
  <sheetData>
    <row r="1" spans="2:8" ht="8.65" customHeight="1"/>
    <row r="2" spans="2:8" ht="35">
      <c r="B2" s="48" t="s">
        <v>142</v>
      </c>
    </row>
    <row r="3" spans="2:8" ht="21.5">
      <c r="B3" s="51" t="s">
        <v>143</v>
      </c>
    </row>
    <row r="4" spans="2:8" ht="21.5">
      <c r="B4" s="54" t="s">
        <v>144</v>
      </c>
    </row>
    <row r="5" spans="2:8" ht="21.5">
      <c r="B5" s="54" t="s">
        <v>145</v>
      </c>
    </row>
    <row r="6" spans="2:8" ht="21.5">
      <c r="B6" s="54" t="s">
        <v>146</v>
      </c>
    </row>
    <row r="7" spans="2:8" ht="21.5">
      <c r="B7" s="51" t="s">
        <v>147</v>
      </c>
    </row>
    <row r="8" spans="2:8" ht="21.5">
      <c r="B8" s="51"/>
    </row>
    <row r="9" spans="2:8" ht="21.75" customHeight="1">
      <c r="G9" s="65" t="s">
        <v>148</v>
      </c>
      <c r="H9" s="65"/>
    </row>
    <row r="10" spans="2:8" ht="21.5">
      <c r="B10" s="49" t="s">
        <v>149</v>
      </c>
      <c r="C10" s="25" t="s">
        <v>150</v>
      </c>
      <c r="D10" s="26" t="s">
        <v>151</v>
      </c>
      <c r="E10" s="25" t="s">
        <v>122</v>
      </c>
      <c r="F10" s="25" t="s">
        <v>152</v>
      </c>
      <c r="G10" s="22" t="s">
        <v>153</v>
      </c>
      <c r="H10" s="22" t="s">
        <v>154</v>
      </c>
    </row>
    <row r="11" spans="2:8" ht="21.5">
      <c r="B11" s="47">
        <v>45778</v>
      </c>
      <c r="C11" s="29" t="s">
        <v>155</v>
      </c>
      <c r="D11" s="33">
        <v>50</v>
      </c>
      <c r="E11" s="22" t="s">
        <v>130</v>
      </c>
      <c r="F11" s="45" t="s">
        <v>156</v>
      </c>
      <c r="G11" s="22">
        <f>IF(tTransactions[[#This Row],[Date]]="","",YEAR(tTransactions[[#This Row],[Date]]))</f>
        <v>2025</v>
      </c>
      <c r="H11" s="22" t="str">
        <f>IF(tTransactions[[#This Row],[Date]]="","",TEXT(tTransactions[[#This Row],[Date]],"MMM"))</f>
        <v>May</v>
      </c>
    </row>
    <row r="12" spans="2:8" ht="21.5">
      <c r="B12" s="47">
        <v>45803</v>
      </c>
      <c r="C12" s="22" t="s">
        <v>157</v>
      </c>
      <c r="D12" s="33">
        <v>25.8</v>
      </c>
      <c r="E12" s="22" t="s">
        <v>138</v>
      </c>
      <c r="F12" s="22" t="s">
        <v>158</v>
      </c>
      <c r="G12" s="22">
        <f>IF(tTransactions[[#This Row],[Date]]="","",YEAR(tTransactions[[#This Row],[Date]]))</f>
        <v>2025</v>
      </c>
      <c r="H12" s="22" t="str">
        <f>IF(tTransactions[[#This Row],[Date]]="","",TEXT(tTransactions[[#This Row],[Date]],"MMM"))</f>
        <v>May</v>
      </c>
    </row>
    <row r="13" spans="2:8" ht="21.5">
      <c r="B13" s="47">
        <v>45807</v>
      </c>
      <c r="C13" s="22" t="s">
        <v>159</v>
      </c>
      <c r="D13" s="33">
        <v>48.32</v>
      </c>
      <c r="E13" s="22" t="s">
        <v>126</v>
      </c>
      <c r="F13" s="22" t="s">
        <v>160</v>
      </c>
      <c r="G13" s="22">
        <f>IF(tTransactions[[#This Row],[Date]]="","",YEAR(tTransactions[[#This Row],[Date]]))</f>
        <v>2025</v>
      </c>
      <c r="H13" s="22" t="str">
        <f>IF(tTransactions[[#This Row],[Date]]="","",TEXT(tTransactions[[#This Row],[Date]],"MMM"))</f>
        <v>May</v>
      </c>
    </row>
  </sheetData>
  <mergeCells count="1">
    <mergeCell ref="G9:H9"/>
  </mergeCells>
  <phoneticPr fontId="24" type="noConversion"/>
  <conditionalFormatting sqref="G1:H1048576">
    <cfRule type="cellIs" dxfId="0" priority="1" operator="notEqual">
      <formula>""</formula>
    </cfRule>
  </conditionalFormatting>
  <dataValidations count="3">
    <dataValidation allowBlank="1" showInputMessage="1" showErrorMessage="1" sqref="E9:E10 F10:H13 F9 D1:F8 D9:D1048576 F14:F1048576" xr:uid="{2780F99C-FBA6-4C47-BBF9-BF930CA1FC6B}"/>
    <dataValidation type="list" allowBlank="1" showInputMessage="1" showErrorMessage="1" sqref="E11:E1048576" xr:uid="{E9C63A1A-9623-47EC-8C15-A45DF7358D54}">
      <formula1>Categories</formula1>
    </dataValidation>
    <dataValidation type="date" allowBlank="1" showInputMessage="1" showErrorMessage="1" sqref="B11:B1048576" xr:uid="{5627794C-B8EC-43A4-93BF-970D8E622D12}">
      <formula1>1</formula1>
      <formula2>73051</formula2>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3D8AF-83F8-479B-B11C-BA9F8E665526}">
  <dimension ref="B1:O33"/>
  <sheetViews>
    <sheetView showGridLines="0" topLeftCell="A4" workbookViewId="0"/>
  </sheetViews>
  <sheetFormatPr defaultRowHeight="21.5"/>
  <cols>
    <col min="1" max="1" width="3.0703125" customWidth="1"/>
    <col min="2" max="2" width="12.92578125" bestFit="1" customWidth="1"/>
    <col min="3" max="3" width="8.28515625" bestFit="1" customWidth="1"/>
    <col min="4" max="4" width="8.0703125" bestFit="1" customWidth="1"/>
    <col min="5" max="6" width="4.92578125" bestFit="1" customWidth="1"/>
    <col min="7" max="7" width="6.78515625" bestFit="1" customWidth="1"/>
    <col min="8" max="8" width="8.5" bestFit="1" customWidth="1"/>
    <col min="11" max="11" width="10.28515625" bestFit="1" customWidth="1"/>
    <col min="12" max="12" width="8.28515625" bestFit="1" customWidth="1"/>
  </cols>
  <sheetData>
    <row r="1" spans="2:15">
      <c r="C1" s="37" t="s">
        <v>161</v>
      </c>
    </row>
    <row r="2" spans="2:15" ht="42.5">
      <c r="B2" s="28" t="s">
        <v>162</v>
      </c>
    </row>
    <row r="3" spans="2:15">
      <c r="B3" t="s">
        <v>163</v>
      </c>
    </row>
    <row r="4" spans="2:15" ht="42.5">
      <c r="B4" s="46" t="s">
        <v>164</v>
      </c>
      <c r="C4" s="46"/>
      <c r="D4" s="46"/>
      <c r="E4" s="46"/>
      <c r="F4" s="46"/>
      <c r="G4" s="46"/>
      <c r="H4" s="46"/>
      <c r="I4" s="46"/>
      <c r="J4" s="46"/>
      <c r="K4" s="46"/>
      <c r="L4" s="46"/>
      <c r="M4" s="46"/>
      <c r="N4" s="32"/>
      <c r="O4" s="32"/>
    </row>
    <row r="5" spans="2:15" ht="42.5">
      <c r="B5" s="46" t="s">
        <v>165</v>
      </c>
      <c r="C5" s="46"/>
      <c r="D5" s="46"/>
      <c r="E5" s="46"/>
      <c r="F5" s="46"/>
      <c r="G5" s="46"/>
      <c r="H5" s="46"/>
      <c r="I5" s="46"/>
      <c r="J5" s="46"/>
      <c r="K5" s="46"/>
      <c r="L5" s="46"/>
      <c r="M5" s="46"/>
      <c r="N5" s="32"/>
      <c r="O5" s="32"/>
    </row>
    <row r="6" spans="2:15">
      <c r="B6" s="31" t="s">
        <v>166</v>
      </c>
    </row>
    <row r="7" spans="2:15">
      <c r="B7" s="31" t="s">
        <v>167</v>
      </c>
    </row>
    <row r="8" spans="2:15">
      <c r="B8" s="31"/>
    </row>
    <row r="9" spans="2:15" ht="45.5">
      <c r="B9" s="39" t="s">
        <v>168</v>
      </c>
    </row>
    <row r="10" spans="2:15">
      <c r="B10" s="50" t="s">
        <v>169</v>
      </c>
    </row>
    <row r="11" spans="2:15">
      <c r="B11" s="50" t="s">
        <v>170</v>
      </c>
    </row>
    <row r="12" spans="2:15">
      <c r="B12" s="50" t="s">
        <v>171</v>
      </c>
    </row>
    <row r="13" spans="2:15">
      <c r="B13" s="53" t="s">
        <v>172</v>
      </c>
    </row>
    <row r="14" spans="2:15">
      <c r="B14" s="53" t="s">
        <v>173</v>
      </c>
    </row>
    <row r="15" spans="2:15">
      <c r="B15" s="53" t="s">
        <v>174</v>
      </c>
    </row>
    <row r="16" spans="2:15">
      <c r="B16" s="31"/>
    </row>
    <row r="17" spans="2:3">
      <c r="B17" s="27"/>
    </row>
    <row r="18" spans="2:3">
      <c r="B18" s="27"/>
    </row>
    <row r="19" spans="2:3">
      <c r="B19" s="27"/>
    </row>
    <row r="20" spans="2:3">
      <c r="B20" s="27"/>
    </row>
    <row r="22" spans="2:3" ht="45.5">
      <c r="B22" s="39" t="s">
        <v>175</v>
      </c>
    </row>
    <row r="23" spans="2:3">
      <c r="B23" t="s">
        <v>176</v>
      </c>
    </row>
    <row r="24" spans="2:3">
      <c r="B24" s="50" t="s">
        <v>177</v>
      </c>
    </row>
    <row r="25" spans="2:3">
      <c r="B25" s="50" t="s">
        <v>178</v>
      </c>
    </row>
    <row r="26" spans="2:3">
      <c r="B26" s="31" t="s">
        <v>179</v>
      </c>
    </row>
    <row r="27" spans="2:3">
      <c r="B27" s="31" t="s">
        <v>180</v>
      </c>
    </row>
    <row r="28" spans="2:3">
      <c r="B28" s="31"/>
    </row>
    <row r="29" spans="2:3">
      <c r="B29" s="32" t="s">
        <v>122</v>
      </c>
      <c r="C29" s="34" t="s">
        <v>181</v>
      </c>
    </row>
    <row r="30" spans="2:3">
      <c r="B30" t="s">
        <v>130</v>
      </c>
      <c r="C30" s="57">
        <v>50</v>
      </c>
    </row>
    <row r="31" spans="2:3">
      <c r="B31" t="s">
        <v>126</v>
      </c>
      <c r="C31" s="57">
        <v>48.32</v>
      </c>
    </row>
    <row r="32" spans="2:3">
      <c r="B32" t="s">
        <v>138</v>
      </c>
      <c r="C32" s="57">
        <v>25.8</v>
      </c>
    </row>
    <row r="33" spans="2:3">
      <c r="B33" t="s">
        <v>182</v>
      </c>
      <c r="C33" s="57">
        <v>124.11999999999999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C1673-C37D-46EC-9BCC-727CD85D09FA}">
  <dimension ref="A1:B6"/>
  <sheetViews>
    <sheetView workbookViewId="0">
      <selection activeCell="A8" sqref="A8"/>
    </sheetView>
  </sheetViews>
  <sheetFormatPr defaultRowHeight="21.5"/>
  <cols>
    <col min="1" max="1" width="11.2109375" bestFit="1" customWidth="1"/>
    <col min="2" max="2" width="8.28515625" bestFit="1" customWidth="1"/>
    <col min="4" max="4" width="11.5" bestFit="1" customWidth="1"/>
    <col min="5" max="5" width="14.5" bestFit="1" customWidth="1"/>
    <col min="6" max="6" width="9.2109375" bestFit="1" customWidth="1"/>
    <col min="7" max="7" width="12.5" bestFit="1" customWidth="1"/>
    <col min="8" max="8" width="8.5" bestFit="1" customWidth="1"/>
    <col min="9" max="9" width="7.5" bestFit="1" customWidth="1"/>
    <col min="10" max="10" width="4.5" bestFit="1" customWidth="1"/>
    <col min="11" max="11" width="8.7109375" bestFit="1" customWidth="1"/>
    <col min="12" max="12" width="6.0703125" bestFit="1" customWidth="1"/>
    <col min="13" max="13" width="10.28515625" bestFit="1" customWidth="1"/>
  </cols>
  <sheetData>
    <row r="1" spans="1:2">
      <c r="A1" s="56" t="s">
        <v>122</v>
      </c>
      <c r="B1" t="s">
        <v>183</v>
      </c>
    </row>
    <row r="3" spans="1:2">
      <c r="A3" s="56" t="s">
        <v>184</v>
      </c>
      <c r="B3" t="s">
        <v>181</v>
      </c>
    </row>
    <row r="4" spans="1:2">
      <c r="A4" s="58">
        <v>2025</v>
      </c>
      <c r="B4" s="60">
        <v>124.12</v>
      </c>
    </row>
    <row r="5" spans="1:2">
      <c r="A5" s="59" t="s">
        <v>185</v>
      </c>
      <c r="B5" s="60">
        <v>124.12</v>
      </c>
    </row>
    <row r="6" spans="1:2">
      <c r="A6" s="58" t="s">
        <v>186</v>
      </c>
      <c r="B6" s="60">
        <v>124.12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F03B-B784-422B-8056-5FEDE8B77D0D}">
  <dimension ref="A3:E7"/>
  <sheetViews>
    <sheetView workbookViewId="0">
      <selection activeCell="B5" sqref="B5"/>
    </sheetView>
  </sheetViews>
  <sheetFormatPr defaultRowHeight="21.5"/>
  <cols>
    <col min="1" max="1" width="11.42578125" bestFit="1" customWidth="1"/>
    <col min="2" max="2" width="14.5" bestFit="1" customWidth="1"/>
    <col min="3" max="3" width="8.5" bestFit="1" customWidth="1"/>
    <col min="4" max="4" width="5.0703125" bestFit="1" customWidth="1"/>
    <col min="5" max="6" width="10.28515625" bestFit="1" customWidth="1"/>
    <col min="7" max="7" width="8.7109375" bestFit="1" customWidth="1"/>
    <col min="8" max="8" width="6.0703125" bestFit="1" customWidth="1"/>
    <col min="9" max="9" width="10.28515625" bestFit="1" customWidth="1"/>
    <col min="10" max="10" width="6.92578125" bestFit="1" customWidth="1"/>
    <col min="11" max="11" width="10.28515625" bestFit="1" customWidth="1"/>
  </cols>
  <sheetData>
    <row r="3" spans="1:5">
      <c r="A3" s="56" t="s">
        <v>181</v>
      </c>
      <c r="B3" s="56" t="s">
        <v>187</v>
      </c>
    </row>
    <row r="4" spans="1:5">
      <c r="A4" s="56" t="s">
        <v>184</v>
      </c>
      <c r="B4" t="s">
        <v>126</v>
      </c>
      <c r="C4" t="s">
        <v>130</v>
      </c>
      <c r="D4" t="s">
        <v>138</v>
      </c>
      <c r="E4" t="s">
        <v>186</v>
      </c>
    </row>
    <row r="5" spans="1:5">
      <c r="A5" s="58">
        <v>2025</v>
      </c>
      <c r="B5" s="66">
        <v>48.32</v>
      </c>
      <c r="C5" s="66">
        <v>50</v>
      </c>
      <c r="D5" s="66">
        <v>25.8</v>
      </c>
      <c r="E5" s="66">
        <v>124.11999999999999</v>
      </c>
    </row>
    <row r="6" spans="1:5">
      <c r="A6" s="59" t="s">
        <v>185</v>
      </c>
      <c r="B6" s="66">
        <v>48.32</v>
      </c>
      <c r="C6" s="66">
        <v>50</v>
      </c>
      <c r="D6" s="66">
        <v>25.8</v>
      </c>
      <c r="E6" s="66">
        <v>124.11999999999999</v>
      </c>
    </row>
    <row r="7" spans="1:5">
      <c r="A7" s="58" t="s">
        <v>186</v>
      </c>
      <c r="B7" s="66">
        <v>48.32</v>
      </c>
      <c r="C7" s="66">
        <v>50</v>
      </c>
      <c r="D7" s="66">
        <v>25.8</v>
      </c>
      <c r="E7" s="66">
        <v>124.11999999999999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1A2A4-6B01-42A0-B8E7-A506013C07B8}">
  <dimension ref="A1:D9"/>
  <sheetViews>
    <sheetView showGridLines="0" workbookViewId="0"/>
  </sheetViews>
  <sheetFormatPr defaultColWidth="22.92578125" defaultRowHeight="21.5"/>
  <cols>
    <col min="1" max="1" width="19.2109375" bestFit="1" customWidth="1"/>
    <col min="2" max="2" width="7.7109375" bestFit="1" customWidth="1"/>
    <col min="3" max="3" width="9.5703125" bestFit="1" customWidth="1"/>
    <col min="4" max="4" width="87.7109375" customWidth="1"/>
  </cols>
  <sheetData>
    <row r="1" spans="1:4">
      <c r="A1" t="s">
        <v>188</v>
      </c>
      <c r="B1" t="s">
        <v>189</v>
      </c>
      <c r="C1" t="s">
        <v>190</v>
      </c>
      <c r="D1" s="62" t="s">
        <v>191</v>
      </c>
    </row>
    <row r="2" spans="1:4">
      <c r="A2" t="s">
        <v>192</v>
      </c>
      <c r="B2" cm="1">
        <f t="array" ref="B2">_xlfn.LET(
_xlpm.all_data,_xlfn._TRO_TRAILING('Steps 2-5. Transactions'!B:H),
_xlpm.first_row,_xlfn.XMATCH("Date",_xlfn.CHOOSECOLS(_xlpm.all_data,1)),
_xlpm.data,_xlfn.DROP(_xlpm.all_data,_xlpm.first_row),
_xlpm.non_empty,_xlfn._xlws.FILTER(_xlpm.data,_xlfn.CHOOSECOLS(_xlpm.data,1)&lt;&gt;""),
ROWS(_xlpm.non_empty)
)</f>
        <v>3</v>
      </c>
      <c r="C2" t="str">
        <f>IF(B2&lt;&gt;$B$2,"Yes","No")</f>
        <v>No</v>
      </c>
      <c r="D2" s="62"/>
    </row>
    <row r="3" spans="1:4">
      <c r="A3" t="s">
        <v>193</v>
      </c>
      <c r="B3">
        <f>ROWS(tTransactions[#Data])</f>
        <v>3</v>
      </c>
      <c r="C3" t="str">
        <f t="shared" ref="C3:C5" si="0">IF(B3&lt;&gt;$B$2,"Yes","No")</f>
        <v>No</v>
      </c>
      <c r="D3" s="62" t="str">
        <f>IF(C3="Yes","Make sure that the table extends over all the data","")</f>
        <v/>
      </c>
    </row>
    <row r="4" spans="1:4">
      <c r="A4" t="s">
        <v>194</v>
      </c>
      <c r="B4" cm="1">
        <f t="array" ref="B4">ROWS(_xlfn._xlws.FILTER(tTransactions[Year],tTransactions[Year]&lt;&gt;""))</f>
        <v>3</v>
      </c>
      <c r="C4" t="str">
        <f t="shared" si="0"/>
        <v>No</v>
      </c>
      <c r="D4" s="62" t="str">
        <f>IF(C4="Yes","Make sure that the table's calculated column G's formula has extended over all rows of the table","")</f>
        <v/>
      </c>
    </row>
    <row r="5" spans="1:4">
      <c r="A5" t="s">
        <v>195</v>
      </c>
      <c r="B5" cm="1">
        <f t="array" ref="B5">ROWS(_xlfn._xlws.FILTER(tTransactions[Month],tTransactions[Month]&lt;&gt;""))</f>
        <v>3</v>
      </c>
      <c r="C5" t="str">
        <f t="shared" si="0"/>
        <v>No</v>
      </c>
      <c r="D5" s="62" t="str">
        <f>IF(C5="Yes","Make sure that the table's calculated column H's formula has extended over all rows of the table","")</f>
        <v/>
      </c>
    </row>
    <row r="9" spans="1:4">
      <c r="D9" cm="1">
        <f t="array" ref="D9">_xlfn.LET(
_xlpm.all_data,_xlfn._TRO_TRAILING('Steps 2-5. Transactions'!B:H),
_xlpm.first_row,_xlfn.XMATCH("Date",_xlfn.CHOOSECOLS(_xlpm.all_data,1)),
_xlpm.data,_xlfn.DROP(_xlpm.all_data,_xlpm.first_row),
_xlpm.non_empty,_xlfn._xlws.FILTER(_xlpm.data,_xlfn.CHOOSECOLS(_xlpm.data,1)&lt;&gt;""),
ROWS(_xlpm.non_empty)
)</f>
        <v>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CA29-774C-442D-883D-8BFE81ADC39A}">
  <dimension ref="A1:R82"/>
  <sheetViews>
    <sheetView workbookViewId="0"/>
  </sheetViews>
  <sheetFormatPr defaultColWidth="9" defaultRowHeight="21.5"/>
  <cols>
    <col min="1" max="1" width="29.5" style="1" customWidth="1"/>
    <col min="2" max="2" width="43.0703125" style="1" customWidth="1"/>
    <col min="3" max="3" width="15.7109375" style="1" customWidth="1"/>
    <col min="4" max="4" width="26.92578125" style="1" customWidth="1"/>
    <col min="5" max="5" width="14.28515625" style="1" customWidth="1"/>
    <col min="6" max="6" width="9.5" style="1" customWidth="1"/>
    <col min="7" max="7" width="12" style="1" customWidth="1"/>
    <col min="8" max="8" width="8" style="1" customWidth="1"/>
    <col min="9" max="9" width="9" style="1" customWidth="1"/>
    <col min="10" max="10" width="12.92578125" style="1" customWidth="1"/>
    <col min="11" max="11" width="14" style="1" customWidth="1"/>
    <col min="12" max="12" width="15.2109375" style="1" customWidth="1"/>
    <col min="13" max="13" width="17.0703125" style="1" customWidth="1"/>
    <col min="14" max="14" width="7.7109375" style="1" customWidth="1"/>
    <col min="15" max="15" width="41.5" style="1" customWidth="1"/>
    <col min="16" max="16" width="13.28515625" style="1" customWidth="1"/>
    <col min="17" max="17" width="10.92578125" style="1" customWidth="1"/>
    <col min="18" max="18" width="9.5" style="1" customWidth="1"/>
    <col min="19" max="16384" width="9" style="1"/>
  </cols>
  <sheetData>
    <row r="1" spans="1:5">
      <c r="A1" s="2" t="s">
        <v>196</v>
      </c>
    </row>
    <row r="2" spans="1:5">
      <c r="A2" s="2" t="s">
        <v>149</v>
      </c>
      <c r="B2" s="2" t="s">
        <v>150</v>
      </c>
      <c r="C2" s="2" t="s">
        <v>197</v>
      </c>
      <c r="D2" s="2" t="s">
        <v>198</v>
      </c>
      <c r="E2" s="2" t="s">
        <v>151</v>
      </c>
    </row>
    <row r="3" spans="1:5">
      <c r="A3" s="1" t="s">
        <v>199</v>
      </c>
      <c r="B3" s="1" t="s">
        <v>200</v>
      </c>
      <c r="C3" s="1" t="s">
        <v>201</v>
      </c>
      <c r="D3" s="1" t="s">
        <v>202</v>
      </c>
      <c r="E3" s="1" t="s">
        <v>203</v>
      </c>
    </row>
    <row r="4" spans="1:5">
      <c r="A4" s="1" t="s">
        <v>199</v>
      </c>
      <c r="B4" s="1" t="s">
        <v>204</v>
      </c>
      <c r="C4" s="1" t="s">
        <v>201</v>
      </c>
      <c r="D4" s="1" t="s">
        <v>202</v>
      </c>
      <c r="E4" s="1" t="s">
        <v>205</v>
      </c>
    </row>
    <row r="6" spans="1:5">
      <c r="A6" s="2" t="s">
        <v>206</v>
      </c>
    </row>
    <row r="7" spans="1:5">
      <c r="A7" s="2" t="s">
        <v>149</v>
      </c>
      <c r="B7" s="2" t="s">
        <v>207</v>
      </c>
      <c r="C7" s="2" t="s">
        <v>208</v>
      </c>
      <c r="D7" s="2" t="s">
        <v>150</v>
      </c>
      <c r="E7" s="2" t="s">
        <v>151</v>
      </c>
    </row>
    <row r="8" spans="1:5">
      <c r="A8" s="1" t="s">
        <v>209</v>
      </c>
      <c r="B8" s="1" t="s">
        <v>210</v>
      </c>
      <c r="C8" s="1" t="s">
        <v>211</v>
      </c>
      <c r="D8" s="1" t="s">
        <v>212</v>
      </c>
      <c r="E8" s="1" t="s">
        <v>213</v>
      </c>
    </row>
    <row r="9" spans="1:5">
      <c r="A9" s="1" t="s">
        <v>214</v>
      </c>
      <c r="B9" s="1" t="s">
        <v>210</v>
      </c>
      <c r="C9" s="1" t="s">
        <v>215</v>
      </c>
      <c r="D9" s="1" t="s">
        <v>216</v>
      </c>
      <c r="E9" s="1" t="s">
        <v>217</v>
      </c>
    </row>
    <row r="10" spans="1:5">
      <c r="A10" s="1" t="s">
        <v>214</v>
      </c>
      <c r="B10" s="1" t="s">
        <v>210</v>
      </c>
      <c r="C10" s="1" t="s">
        <v>218</v>
      </c>
      <c r="D10" s="1" t="s">
        <v>219</v>
      </c>
      <c r="E10" s="1" t="s">
        <v>220</v>
      </c>
    </row>
    <row r="11" spans="1:5">
      <c r="A11" s="1" t="s">
        <v>214</v>
      </c>
      <c r="B11" s="1" t="s">
        <v>210</v>
      </c>
      <c r="C11" s="1" t="s">
        <v>221</v>
      </c>
      <c r="D11" s="1" t="s">
        <v>222</v>
      </c>
      <c r="E11" s="1" t="s">
        <v>223</v>
      </c>
    </row>
    <row r="12" spans="1:5">
      <c r="A12" s="1" t="s">
        <v>224</v>
      </c>
      <c r="B12" s="1" t="s">
        <v>214</v>
      </c>
      <c r="C12" s="1" t="s">
        <v>225</v>
      </c>
      <c r="D12" s="1" t="s">
        <v>226</v>
      </c>
      <c r="E12" s="1" t="s">
        <v>227</v>
      </c>
    </row>
    <row r="13" spans="1:5">
      <c r="A13" s="1" t="s">
        <v>228</v>
      </c>
      <c r="B13" s="1" t="s">
        <v>229</v>
      </c>
      <c r="C13" s="1" t="s">
        <v>230</v>
      </c>
      <c r="D13" s="1" t="s">
        <v>216</v>
      </c>
      <c r="E13" s="1" t="s">
        <v>231</v>
      </c>
    </row>
    <row r="14" spans="1:5">
      <c r="A14" s="1" t="s">
        <v>232</v>
      </c>
      <c r="B14" s="1" t="s">
        <v>199</v>
      </c>
      <c r="C14" s="1" t="s">
        <v>233</v>
      </c>
      <c r="D14" s="1" t="s">
        <v>234</v>
      </c>
      <c r="E14" s="1" t="s">
        <v>235</v>
      </c>
    </row>
    <row r="16" spans="1:5">
      <c r="A16" s="2" t="s">
        <v>236</v>
      </c>
    </row>
    <row r="17" spans="1:18">
      <c r="A17" s="2" t="s">
        <v>237</v>
      </c>
      <c r="B17" s="2" t="s">
        <v>149</v>
      </c>
      <c r="C17" s="2" t="s">
        <v>238</v>
      </c>
      <c r="D17" s="2" t="s">
        <v>239</v>
      </c>
      <c r="E17" s="2" t="s">
        <v>240</v>
      </c>
      <c r="F17" s="2" t="s">
        <v>241</v>
      </c>
      <c r="G17" s="2" t="s">
        <v>122</v>
      </c>
      <c r="H17" s="2" t="s">
        <v>151</v>
      </c>
      <c r="I17" s="2" t="s">
        <v>242</v>
      </c>
      <c r="J17" s="2" t="s">
        <v>243</v>
      </c>
      <c r="K17" s="2" t="s">
        <v>244</v>
      </c>
      <c r="L17" s="2" t="s">
        <v>245</v>
      </c>
      <c r="M17" s="2" t="s">
        <v>246</v>
      </c>
      <c r="N17" s="2" t="s">
        <v>247</v>
      </c>
      <c r="O17" s="2" t="s">
        <v>150</v>
      </c>
      <c r="P17" s="2" t="s">
        <v>248</v>
      </c>
      <c r="Q17" s="2" t="s">
        <v>249</v>
      </c>
      <c r="R17" s="2" t="s">
        <v>250</v>
      </c>
    </row>
    <row r="18" spans="1:18">
      <c r="A18" s="1" t="s">
        <v>251</v>
      </c>
      <c r="B18" s="1" t="s">
        <v>252</v>
      </c>
      <c r="C18" s="1" t="s">
        <v>253</v>
      </c>
      <c r="D18" s="1" t="s">
        <v>254</v>
      </c>
      <c r="E18" s="1" t="s">
        <v>255</v>
      </c>
      <c r="G18" s="1" t="s">
        <v>256</v>
      </c>
      <c r="H18" s="1" t="s">
        <v>257</v>
      </c>
      <c r="I18" s="1" t="s">
        <v>258</v>
      </c>
      <c r="J18" s="1" t="s">
        <v>257</v>
      </c>
      <c r="K18" s="1" t="s">
        <v>258</v>
      </c>
      <c r="L18" s="1" t="s">
        <v>259</v>
      </c>
      <c r="O18" s="1" t="s">
        <v>259</v>
      </c>
      <c r="R18" s="1" t="s">
        <v>257</v>
      </c>
    </row>
    <row r="19" spans="1:18">
      <c r="A19" s="1" t="s">
        <v>260</v>
      </c>
      <c r="B19" s="1" t="s">
        <v>261</v>
      </c>
      <c r="C19" s="1" t="s">
        <v>262</v>
      </c>
      <c r="D19" s="1" t="s">
        <v>263</v>
      </c>
      <c r="E19" s="1" t="s">
        <v>264</v>
      </c>
      <c r="F19" s="1" t="s">
        <v>265</v>
      </c>
      <c r="G19" s="1" t="s">
        <v>130</v>
      </c>
      <c r="H19" s="1" t="s">
        <v>266</v>
      </c>
      <c r="I19" s="1" t="s">
        <v>258</v>
      </c>
      <c r="J19" s="1" t="s">
        <v>266</v>
      </c>
      <c r="K19" s="1" t="s">
        <v>258</v>
      </c>
      <c r="M19" s="1" t="s">
        <v>267</v>
      </c>
      <c r="O19" s="1" t="s">
        <v>268</v>
      </c>
      <c r="Q19" s="1" t="s">
        <v>266</v>
      </c>
    </row>
    <row r="20" spans="1:18">
      <c r="A20" s="1" t="s">
        <v>269</v>
      </c>
      <c r="B20" s="1" t="s">
        <v>261</v>
      </c>
      <c r="C20" s="1" t="s">
        <v>270</v>
      </c>
      <c r="D20" s="1" t="s">
        <v>271</v>
      </c>
      <c r="E20" s="1" t="s">
        <v>272</v>
      </c>
      <c r="G20" s="1" t="s">
        <v>273</v>
      </c>
      <c r="H20" s="1" t="s">
        <v>274</v>
      </c>
      <c r="I20" s="1" t="s">
        <v>258</v>
      </c>
      <c r="J20" s="1" t="s">
        <v>274</v>
      </c>
      <c r="K20" s="1" t="s">
        <v>258</v>
      </c>
      <c r="O20" s="1" t="s">
        <v>275</v>
      </c>
      <c r="Q20" s="1" t="s">
        <v>274</v>
      </c>
    </row>
    <row r="22" spans="1:18">
      <c r="A22" s="2" t="s">
        <v>276</v>
      </c>
      <c r="B22" s="3" t="s">
        <v>277</v>
      </c>
    </row>
    <row r="23" spans="1:18">
      <c r="A23" s="5" t="s">
        <v>278</v>
      </c>
      <c r="B23" s="5" t="s">
        <v>149</v>
      </c>
      <c r="C23" s="5" t="s">
        <v>150</v>
      </c>
      <c r="D23" s="5" t="s">
        <v>151</v>
      </c>
      <c r="E23" s="5" t="s">
        <v>122</v>
      </c>
      <c r="F23" s="5" t="s">
        <v>152</v>
      </c>
    </row>
    <row r="24" spans="1:18">
      <c r="A24" s="4">
        <v>45447</v>
      </c>
      <c r="B24" s="4">
        <v>45445</v>
      </c>
      <c r="C24" s="41" t="s">
        <v>279</v>
      </c>
      <c r="D24" s="41">
        <v>10.47</v>
      </c>
      <c r="E24" s="41" t="s">
        <v>130</v>
      </c>
      <c r="F24" s="41"/>
    </row>
    <row r="25" spans="1:18">
      <c r="A25" s="4">
        <v>45447</v>
      </c>
      <c r="B25" s="4">
        <v>45447</v>
      </c>
      <c r="C25" s="41" t="s">
        <v>279</v>
      </c>
      <c r="D25" s="41">
        <v>1.23</v>
      </c>
      <c r="E25" s="41" t="s">
        <v>124</v>
      </c>
      <c r="F25" s="41"/>
    </row>
    <row r="27" spans="1:18">
      <c r="A27" s="1" t="s">
        <v>280</v>
      </c>
    </row>
    <row r="28" spans="1:18" ht="29.5">
      <c r="A28" s="6" t="s">
        <v>281</v>
      </c>
      <c r="B28" s="6" t="s">
        <v>282</v>
      </c>
      <c r="C28" s="6" t="s">
        <v>283</v>
      </c>
      <c r="D28" s="6" t="s">
        <v>284</v>
      </c>
      <c r="E28" s="6" t="s">
        <v>285</v>
      </c>
      <c r="F28" s="6" t="s">
        <v>286</v>
      </c>
      <c r="G28" s="6" t="s">
        <v>287</v>
      </c>
      <c r="H28" s="6" t="s">
        <v>288</v>
      </c>
      <c r="I28" s="7" t="s">
        <v>289</v>
      </c>
    </row>
    <row r="29" spans="1:18" ht="29.5">
      <c r="A29" s="12">
        <v>45357</v>
      </c>
      <c r="B29" s="9" t="s">
        <v>289</v>
      </c>
      <c r="C29" s="11" t="s">
        <v>290</v>
      </c>
      <c r="D29" s="11" t="s">
        <v>290</v>
      </c>
      <c r="E29" s="10" t="s">
        <v>291</v>
      </c>
      <c r="F29" s="9" t="s">
        <v>289</v>
      </c>
      <c r="G29" s="10">
        <v>7.0000000000000007E-2</v>
      </c>
      <c r="H29" s="10">
        <v>330.93</v>
      </c>
      <c r="I29" s="9" t="s">
        <v>289</v>
      </c>
    </row>
    <row r="30" spans="1:18" ht="29.5">
      <c r="A30" s="12">
        <v>45357</v>
      </c>
      <c r="B30" s="10" t="s">
        <v>292</v>
      </c>
      <c r="C30" s="11" t="s">
        <v>290</v>
      </c>
      <c r="D30" s="11" t="s">
        <v>290</v>
      </c>
      <c r="E30" s="10" t="s">
        <v>259</v>
      </c>
      <c r="F30" s="10">
        <v>30</v>
      </c>
      <c r="G30" s="9" t="s">
        <v>289</v>
      </c>
      <c r="H30" s="10">
        <v>330.86</v>
      </c>
      <c r="I30" s="9" t="s">
        <v>289</v>
      </c>
    </row>
    <row r="31" spans="1:18" ht="29.5">
      <c r="A31" s="12">
        <v>45357</v>
      </c>
      <c r="B31" s="10" t="s">
        <v>293</v>
      </c>
      <c r="C31" s="11" t="s">
        <v>290</v>
      </c>
      <c r="D31" s="11" t="s">
        <v>290</v>
      </c>
      <c r="E31" s="10" t="s">
        <v>294</v>
      </c>
      <c r="F31" s="10">
        <v>40.79</v>
      </c>
      <c r="G31" s="9" t="s">
        <v>289</v>
      </c>
      <c r="H31" s="10">
        <v>360.86</v>
      </c>
      <c r="I31" s="9" t="s">
        <v>289</v>
      </c>
    </row>
    <row r="32" spans="1:18" ht="29.5">
      <c r="A32" s="8" t="s">
        <v>295</v>
      </c>
      <c r="B32" s="10" t="s">
        <v>293</v>
      </c>
      <c r="C32" s="11" t="s">
        <v>290</v>
      </c>
      <c r="D32" s="11" t="s">
        <v>290</v>
      </c>
      <c r="E32" s="10" t="s">
        <v>296</v>
      </c>
      <c r="F32" s="10">
        <v>18.350000000000001</v>
      </c>
      <c r="G32" s="9" t="s">
        <v>289</v>
      </c>
      <c r="H32" s="10">
        <v>401.65</v>
      </c>
      <c r="I32" s="9" t="s">
        <v>289</v>
      </c>
    </row>
    <row r="33" spans="1:9" ht="29.5">
      <c r="A33" s="8" t="s">
        <v>295</v>
      </c>
      <c r="B33" s="10" t="s">
        <v>297</v>
      </c>
      <c r="C33" s="11" t="s">
        <v>290</v>
      </c>
      <c r="D33" s="11" t="s">
        <v>290</v>
      </c>
      <c r="E33" s="10" t="s">
        <v>298</v>
      </c>
      <c r="F33" s="10">
        <v>250</v>
      </c>
      <c r="G33" s="9" t="s">
        <v>289</v>
      </c>
      <c r="H33" s="10">
        <v>420</v>
      </c>
      <c r="I33" s="9" t="s">
        <v>289</v>
      </c>
    </row>
    <row r="34" spans="1:9" ht="29.5">
      <c r="A34" s="8" t="s">
        <v>299</v>
      </c>
      <c r="B34" s="10" t="s">
        <v>300</v>
      </c>
      <c r="C34" s="11" t="s">
        <v>290</v>
      </c>
      <c r="D34" s="11" t="s">
        <v>290</v>
      </c>
      <c r="E34" s="10" t="s">
        <v>301</v>
      </c>
      <c r="F34" s="9" t="s">
        <v>289</v>
      </c>
      <c r="G34" s="10">
        <v>500</v>
      </c>
      <c r="H34" s="10">
        <v>670</v>
      </c>
      <c r="I34" s="9" t="s">
        <v>289</v>
      </c>
    </row>
    <row r="35" spans="1:9" ht="29.5">
      <c r="A35" s="8" t="s">
        <v>302</v>
      </c>
      <c r="B35" s="10" t="s">
        <v>300</v>
      </c>
      <c r="C35" s="11" t="s">
        <v>290</v>
      </c>
      <c r="D35" s="11" t="s">
        <v>290</v>
      </c>
      <c r="E35" s="10" t="s">
        <v>303</v>
      </c>
      <c r="F35" s="9" t="s">
        <v>289</v>
      </c>
      <c r="G35" s="10">
        <v>1303.3</v>
      </c>
      <c r="H35" s="10">
        <v>1382</v>
      </c>
      <c r="I35" s="9" t="s">
        <v>289</v>
      </c>
    </row>
    <row r="37" spans="1:9">
      <c r="A37" s="1" t="s">
        <v>304</v>
      </c>
    </row>
    <row r="38" spans="1:9" ht="29.5">
      <c r="A38" s="6" t="s">
        <v>149</v>
      </c>
      <c r="B38" s="6" t="s">
        <v>207</v>
      </c>
      <c r="C38" s="6" t="s">
        <v>208</v>
      </c>
      <c r="D38" s="6" t="s">
        <v>150</v>
      </c>
      <c r="E38" s="6" t="s">
        <v>151</v>
      </c>
      <c r="F38" s="7" t="s">
        <v>289</v>
      </c>
    </row>
    <row r="39" spans="1:9" ht="29.5">
      <c r="A39" s="8" t="s">
        <v>295</v>
      </c>
      <c r="B39" s="13">
        <v>45357</v>
      </c>
      <c r="C39" s="10">
        <v>14322673</v>
      </c>
      <c r="D39" s="10" t="s">
        <v>305</v>
      </c>
      <c r="E39" s="10">
        <v>2</v>
      </c>
      <c r="F39" s="9" t="s">
        <v>289</v>
      </c>
    </row>
    <row r="40" spans="1:9" ht="29.5">
      <c r="A40" s="8" t="s">
        <v>295</v>
      </c>
      <c r="B40" s="13">
        <v>45357</v>
      </c>
      <c r="C40" s="10">
        <v>10527743</v>
      </c>
      <c r="D40" s="10" t="s">
        <v>306</v>
      </c>
      <c r="E40" s="10">
        <v>10</v>
      </c>
      <c r="F40" s="9" t="s">
        <v>289</v>
      </c>
    </row>
    <row r="41" spans="1:9" ht="29.5">
      <c r="A41" s="8" t="s">
        <v>295</v>
      </c>
      <c r="B41" s="13">
        <v>45357</v>
      </c>
      <c r="C41" s="10">
        <v>10425431</v>
      </c>
      <c r="D41" s="10" t="s">
        <v>307</v>
      </c>
      <c r="E41" s="10">
        <v>4</v>
      </c>
      <c r="F41" s="9" t="s">
        <v>289</v>
      </c>
    </row>
    <row r="42" spans="1:9" ht="29.5">
      <c r="A42" s="8" t="s">
        <v>295</v>
      </c>
      <c r="B42" s="13">
        <v>45357</v>
      </c>
      <c r="C42" s="10">
        <v>12288824</v>
      </c>
      <c r="D42" s="10" t="s">
        <v>308</v>
      </c>
      <c r="E42" s="10">
        <v>9</v>
      </c>
      <c r="F42" s="9" t="s">
        <v>289</v>
      </c>
    </row>
    <row r="43" spans="1:9" ht="29.5">
      <c r="A43" s="8" t="s">
        <v>214</v>
      </c>
      <c r="B43" s="10" t="s">
        <v>210</v>
      </c>
      <c r="C43" s="10">
        <v>10496932</v>
      </c>
      <c r="D43" s="10" t="s">
        <v>309</v>
      </c>
      <c r="E43" s="10">
        <v>5.5</v>
      </c>
      <c r="F43" s="9" t="s">
        <v>289</v>
      </c>
    </row>
    <row r="44" spans="1:9" ht="29.5">
      <c r="A44" s="8" t="s">
        <v>214</v>
      </c>
      <c r="B44" s="10" t="s">
        <v>210</v>
      </c>
      <c r="C44" s="10">
        <v>10432881</v>
      </c>
      <c r="D44" s="10" t="s">
        <v>309</v>
      </c>
      <c r="E44" s="10">
        <v>2</v>
      </c>
      <c r="F44" s="9" t="s">
        <v>289</v>
      </c>
    </row>
    <row r="45" spans="1:9" ht="29.5">
      <c r="A45" s="8" t="s">
        <v>199</v>
      </c>
      <c r="B45" s="10" t="s">
        <v>228</v>
      </c>
      <c r="C45" s="10">
        <v>10061046</v>
      </c>
      <c r="D45" s="10" t="s">
        <v>310</v>
      </c>
      <c r="E45" s="10">
        <v>5.9</v>
      </c>
      <c r="F45" s="9" t="s">
        <v>289</v>
      </c>
    </row>
    <row r="46" spans="1:9" ht="29.5">
      <c r="A46" s="8" t="s">
        <v>311</v>
      </c>
      <c r="B46" s="10" t="s">
        <v>199</v>
      </c>
      <c r="C46" s="10">
        <v>10024397</v>
      </c>
      <c r="D46" s="10" t="s">
        <v>312</v>
      </c>
      <c r="E46" s="10">
        <v>16</v>
      </c>
      <c r="F46" s="9" t="s">
        <v>289</v>
      </c>
    </row>
    <row r="48" spans="1:9">
      <c r="A48" s="1" t="s">
        <v>156</v>
      </c>
    </row>
    <row r="49" spans="1:7" ht="29.5">
      <c r="A49" s="14">
        <v>45442</v>
      </c>
      <c r="B49" s="15" t="s">
        <v>313</v>
      </c>
      <c r="C49" s="15" t="s">
        <v>314</v>
      </c>
      <c r="D49" s="15"/>
      <c r="E49" s="15" t="s">
        <v>130</v>
      </c>
      <c r="F49" s="16" t="s">
        <v>289</v>
      </c>
      <c r="G49" s="15">
        <v>15.7</v>
      </c>
    </row>
    <row r="50" spans="1:7" ht="29.5">
      <c r="A50" s="14">
        <v>45442</v>
      </c>
      <c r="B50" s="15" t="s">
        <v>315</v>
      </c>
      <c r="C50" s="15" t="s">
        <v>314</v>
      </c>
      <c r="D50" s="15"/>
      <c r="E50" s="15" t="s">
        <v>128</v>
      </c>
      <c r="F50" s="16" t="s">
        <v>289</v>
      </c>
      <c r="G50" s="15">
        <v>38.08</v>
      </c>
    </row>
    <row r="51" spans="1:7" ht="29.5">
      <c r="A51" s="14">
        <v>45440</v>
      </c>
      <c r="B51" s="15" t="s">
        <v>316</v>
      </c>
      <c r="C51" s="15" t="s">
        <v>314</v>
      </c>
      <c r="D51" s="15"/>
      <c r="E51" s="15" t="s">
        <v>317</v>
      </c>
      <c r="F51" s="16" t="s">
        <v>289</v>
      </c>
      <c r="G51" s="15">
        <v>42.66</v>
      </c>
    </row>
    <row r="52" spans="1:7" ht="29.5">
      <c r="A52" s="14">
        <v>45440</v>
      </c>
      <c r="B52" s="15" t="s">
        <v>318</v>
      </c>
      <c r="C52" s="15" t="s">
        <v>314</v>
      </c>
      <c r="D52" s="15"/>
      <c r="E52" s="15" t="s">
        <v>319</v>
      </c>
      <c r="F52" s="16" t="s">
        <v>289</v>
      </c>
      <c r="G52" s="15">
        <v>51.4</v>
      </c>
    </row>
    <row r="53" spans="1:7" ht="29.5">
      <c r="A53" s="14">
        <v>45440</v>
      </c>
      <c r="B53" s="15" t="s">
        <v>318</v>
      </c>
      <c r="C53" s="15" t="s">
        <v>314</v>
      </c>
      <c r="D53" s="15"/>
      <c r="E53" s="15" t="s">
        <v>319</v>
      </c>
      <c r="F53" s="15">
        <v>-51.4</v>
      </c>
      <c r="G53" s="16" t="s">
        <v>289</v>
      </c>
    </row>
    <row r="54" spans="1:7" ht="29.5">
      <c r="A54" s="14">
        <v>45439</v>
      </c>
      <c r="B54" s="15" t="s">
        <v>320</v>
      </c>
      <c r="C54" s="15" t="s">
        <v>314</v>
      </c>
      <c r="D54" s="15"/>
      <c r="E54" s="15" t="s">
        <v>321</v>
      </c>
      <c r="F54" s="16" t="s">
        <v>289</v>
      </c>
      <c r="G54" s="15">
        <v>30</v>
      </c>
    </row>
    <row r="55" spans="1:7" ht="29.5">
      <c r="A55" s="14">
        <v>45439</v>
      </c>
      <c r="B55" s="15" t="s">
        <v>320</v>
      </c>
      <c r="C55" s="15" t="s">
        <v>314</v>
      </c>
      <c r="D55" s="15"/>
      <c r="E55" s="15" t="s">
        <v>321</v>
      </c>
      <c r="F55" s="15">
        <v>-21</v>
      </c>
      <c r="G55" s="16" t="s">
        <v>289</v>
      </c>
    </row>
    <row r="57" spans="1:7">
      <c r="A57" s="1" t="s">
        <v>322</v>
      </c>
    </row>
    <row r="58" spans="1:7" ht="29.5">
      <c r="A58" s="17" t="s">
        <v>149</v>
      </c>
      <c r="B58" s="17" t="s">
        <v>239</v>
      </c>
      <c r="C58" s="17" t="s">
        <v>323</v>
      </c>
      <c r="D58" s="17" t="s">
        <v>324</v>
      </c>
      <c r="E58" s="17" t="s">
        <v>288</v>
      </c>
      <c r="F58" s="18" t="s">
        <v>289</v>
      </c>
    </row>
    <row r="59" spans="1:7" ht="29.5">
      <c r="A59" s="19">
        <v>45387</v>
      </c>
      <c r="B59" s="15" t="s">
        <v>325</v>
      </c>
      <c r="C59" s="15" t="s">
        <v>326</v>
      </c>
      <c r="D59" s="20" t="s">
        <v>327</v>
      </c>
      <c r="E59" s="15" t="s">
        <v>328</v>
      </c>
      <c r="F59" s="16" t="s">
        <v>289</v>
      </c>
    </row>
    <row r="60" spans="1:7" ht="29.5">
      <c r="A60" s="19">
        <v>45356</v>
      </c>
      <c r="B60" s="15" t="s">
        <v>329</v>
      </c>
      <c r="C60" s="15" t="s">
        <v>330</v>
      </c>
      <c r="D60" s="20" t="s">
        <v>331</v>
      </c>
      <c r="E60" s="15" t="s">
        <v>332</v>
      </c>
      <c r="F60" s="16" t="s">
        <v>289</v>
      </c>
    </row>
    <row r="61" spans="1:7" ht="29.5">
      <c r="A61" s="19">
        <v>45356</v>
      </c>
      <c r="B61" s="15" t="s">
        <v>333</v>
      </c>
      <c r="C61" s="15" t="s">
        <v>334</v>
      </c>
      <c r="D61" s="20" t="s">
        <v>335</v>
      </c>
      <c r="E61" s="15" t="s">
        <v>336</v>
      </c>
      <c r="F61" s="16" t="s">
        <v>289</v>
      </c>
    </row>
    <row r="62" spans="1:7" ht="29.5">
      <c r="A62" s="19">
        <v>45356</v>
      </c>
      <c r="B62" s="15" t="s">
        <v>337</v>
      </c>
      <c r="C62" s="15" t="s">
        <v>338</v>
      </c>
      <c r="D62" s="15" t="s">
        <v>339</v>
      </c>
      <c r="E62" s="15" t="s">
        <v>340</v>
      </c>
      <c r="F62" s="16" t="s">
        <v>289</v>
      </c>
    </row>
    <row r="63" spans="1:7" ht="29.5">
      <c r="A63" s="19">
        <v>45327</v>
      </c>
      <c r="B63" s="15" t="s">
        <v>293</v>
      </c>
      <c r="C63" s="15" t="s">
        <v>341</v>
      </c>
      <c r="D63" s="20" t="s">
        <v>342</v>
      </c>
      <c r="E63" s="15" t="s">
        <v>343</v>
      </c>
      <c r="F63" s="16" t="s">
        <v>289</v>
      </c>
    </row>
    <row r="65" spans="1:8">
      <c r="A65" s="1" t="s">
        <v>160</v>
      </c>
    </row>
    <row r="66" spans="1:8">
      <c r="A66" s="17" t="s">
        <v>149</v>
      </c>
      <c r="B66" s="17" t="s">
        <v>344</v>
      </c>
      <c r="C66" s="17" t="s">
        <v>208</v>
      </c>
      <c r="D66" s="17" t="s">
        <v>239</v>
      </c>
      <c r="E66" s="17" t="s">
        <v>345</v>
      </c>
      <c r="F66" s="17" t="s">
        <v>346</v>
      </c>
      <c r="G66" s="17" t="s">
        <v>347</v>
      </c>
      <c r="H66" s="17" t="s">
        <v>348</v>
      </c>
    </row>
    <row r="67" spans="1:8" ht="29.5">
      <c r="A67" s="19">
        <v>45296</v>
      </c>
      <c r="B67" s="15" t="s">
        <v>349</v>
      </c>
      <c r="C67" s="21" t="s">
        <v>350</v>
      </c>
      <c r="D67" s="15" t="s">
        <v>351</v>
      </c>
      <c r="E67" s="15">
        <v>-3.8</v>
      </c>
      <c r="F67" s="15">
        <v>313.35000000000002</v>
      </c>
      <c r="G67" s="15" t="s">
        <v>352</v>
      </c>
      <c r="H67" s="16" t="s">
        <v>289</v>
      </c>
    </row>
    <row r="68" spans="1:8" ht="29.5">
      <c r="A68" s="19">
        <v>45296</v>
      </c>
      <c r="B68" s="15" t="s">
        <v>353</v>
      </c>
      <c r="C68" s="15" t="s">
        <v>354</v>
      </c>
      <c r="D68" s="15" t="s">
        <v>351</v>
      </c>
      <c r="E68" s="15">
        <v>-6.7</v>
      </c>
      <c r="F68" s="15">
        <v>306.64999999999998</v>
      </c>
      <c r="G68" s="15" t="s">
        <v>355</v>
      </c>
      <c r="H68" s="16" t="s">
        <v>289</v>
      </c>
    </row>
    <row r="69" spans="1:8" ht="29.5">
      <c r="A69" s="19">
        <v>45296</v>
      </c>
      <c r="B69" s="15" t="s">
        <v>356</v>
      </c>
      <c r="C69" s="15" t="s">
        <v>357</v>
      </c>
      <c r="D69" s="15" t="s">
        <v>358</v>
      </c>
      <c r="E69" s="15">
        <v>-7.65</v>
      </c>
      <c r="F69" s="15">
        <v>299</v>
      </c>
      <c r="G69" s="15" t="s">
        <v>355</v>
      </c>
      <c r="H69" s="16" t="s">
        <v>289</v>
      </c>
    </row>
    <row r="70" spans="1:8" ht="29.5">
      <c r="A70" s="19">
        <v>45327</v>
      </c>
      <c r="B70" s="15" t="s">
        <v>359</v>
      </c>
      <c r="C70" s="15" t="s">
        <v>359</v>
      </c>
      <c r="D70" s="15" t="s">
        <v>358</v>
      </c>
      <c r="E70" s="15">
        <v>-30.8</v>
      </c>
      <c r="F70" s="15">
        <v>268.2</v>
      </c>
      <c r="G70" s="15" t="s">
        <v>355</v>
      </c>
      <c r="H70" s="16" t="s">
        <v>289</v>
      </c>
    </row>
    <row r="71" spans="1:8" ht="29.5">
      <c r="A71" s="19">
        <v>45356</v>
      </c>
      <c r="B71" s="15" t="s">
        <v>322</v>
      </c>
      <c r="C71" s="15" t="s">
        <v>360</v>
      </c>
      <c r="D71" s="15" t="s">
        <v>361</v>
      </c>
      <c r="E71" s="15">
        <v>95</v>
      </c>
      <c r="F71" s="15">
        <v>363.2</v>
      </c>
      <c r="G71" s="15" t="s">
        <v>362</v>
      </c>
      <c r="H71" s="16" t="s">
        <v>289</v>
      </c>
    </row>
    <row r="72" spans="1:8" ht="29.5">
      <c r="A72" s="19">
        <v>45417</v>
      </c>
      <c r="B72" s="15" t="s">
        <v>349</v>
      </c>
      <c r="C72" s="21" t="s">
        <v>350</v>
      </c>
      <c r="D72" s="15" t="s">
        <v>351</v>
      </c>
      <c r="E72" s="15">
        <v>-10.45</v>
      </c>
      <c r="F72" s="15">
        <v>352.75</v>
      </c>
      <c r="G72" s="15" t="s">
        <v>352</v>
      </c>
      <c r="H72" s="16" t="s">
        <v>289</v>
      </c>
    </row>
    <row r="74" spans="1:8">
      <c r="A74" s="1" t="s">
        <v>363</v>
      </c>
    </row>
    <row r="75" spans="1:8">
      <c r="A75" s="1" t="s">
        <v>364</v>
      </c>
      <c r="B75" s="1" t="s">
        <v>365</v>
      </c>
      <c r="C75" s="1" t="s">
        <v>366</v>
      </c>
    </row>
    <row r="76" spans="1:8">
      <c r="A76" s="1" t="s">
        <v>367</v>
      </c>
      <c r="B76" s="1" t="s">
        <v>368</v>
      </c>
      <c r="C76" s="1" t="s">
        <v>369</v>
      </c>
    </row>
    <row r="77" spans="1:8">
      <c r="A77" s="1" t="s">
        <v>370</v>
      </c>
      <c r="B77" s="1" t="s">
        <v>365</v>
      </c>
      <c r="C77" s="1" t="s">
        <v>371</v>
      </c>
    </row>
    <row r="78" spans="1:8">
      <c r="A78" s="1" t="s">
        <v>372</v>
      </c>
      <c r="B78" s="1" t="s">
        <v>373</v>
      </c>
      <c r="C78" s="1" t="s">
        <v>374</v>
      </c>
    </row>
    <row r="80" spans="1:8">
      <c r="A80" s="1" t="s">
        <v>375</v>
      </c>
    </row>
    <row r="81" spans="1:5">
      <c r="A81" s="1" t="s">
        <v>376</v>
      </c>
      <c r="B81" s="1" t="s">
        <v>377</v>
      </c>
      <c r="C81" s="1" t="s">
        <v>378</v>
      </c>
      <c r="D81" s="1" t="s">
        <v>379</v>
      </c>
      <c r="E81" s="1" t="s">
        <v>380</v>
      </c>
    </row>
    <row r="82" spans="1:5">
      <c r="A82" s="1" t="s">
        <v>381</v>
      </c>
      <c r="B82" s="1" t="s">
        <v>382</v>
      </c>
      <c r="C82" s="1" t="s">
        <v>382</v>
      </c>
      <c r="D82" s="1" t="s">
        <v>379</v>
      </c>
      <c r="E82" s="1" t="s">
        <v>383</v>
      </c>
    </row>
  </sheetData>
  <hyperlinks>
    <hyperlink ref="B22" r:id="rId1" xr:uid="{44A485C4-F662-4C8D-AB87-32B90CAD6313}"/>
    <hyperlink ref="C67" r:id="rId2" xr:uid="{25FECDB8-721D-4CD6-8C9A-3FCAAAE57B77}"/>
    <hyperlink ref="C72" r:id="rId3" xr:uid="{3563E8A7-80B5-45BB-9A45-C00DBB9D750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8</vt:i4>
      </vt:variant>
      <vt:variant>
        <vt:lpstr>Charts</vt:lpstr>
      </vt:variant>
      <vt:variant>
        <vt:i4>3</vt:i4>
      </vt:variant>
      <vt:variant>
        <vt:lpstr>Named Ranges</vt:lpstr>
      </vt:variant>
      <vt:variant>
        <vt:i4>2</vt:i4>
      </vt:variant>
    </vt:vector>
  </HeadingPairs>
  <TitlesOfParts>
    <vt:vector size="13" baseType="lpstr">
      <vt:lpstr>Start here</vt:lpstr>
      <vt:lpstr>Step 1. Categories</vt:lpstr>
      <vt:lpstr>Steps 2-5. Transactions</vt:lpstr>
      <vt:lpstr>Step 6. Dashboard</vt:lpstr>
      <vt:lpstr>Table. Spending over time</vt:lpstr>
      <vt:lpstr>Table. Spending split over time</vt:lpstr>
      <vt:lpstr>Checks</vt:lpstr>
      <vt:lpstr>CSV examples</vt:lpstr>
      <vt:lpstr>Step 6. Spending chart</vt:lpstr>
      <vt:lpstr>Chart. Spending over time</vt:lpstr>
      <vt:lpstr>Chart. Spending split over time</vt:lpstr>
      <vt:lpstr>'Table. Spending over time'!Categories</vt:lpstr>
      <vt:lpstr>Categories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Donegan</dc:creator>
  <cp:keywords/>
  <dc:description/>
  <cp:lastModifiedBy>Alan Donegan</cp:lastModifiedBy>
  <cp:revision/>
  <dcterms:created xsi:type="dcterms:W3CDTF">2015-06-05T18:17:20Z</dcterms:created>
  <dcterms:modified xsi:type="dcterms:W3CDTF">2025-06-02T17:45:16Z</dcterms:modified>
  <cp:category/>
  <cp:contentStatus/>
</cp:coreProperties>
</file>